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LGA\Communications\Team\Health Communications\Billie\TO DO\"/>
    </mc:Choice>
  </mc:AlternateContent>
  <workbookProtection workbookPassword="D8C5" lockStructure="1"/>
  <bookViews>
    <workbookView xWindow="0" yWindow="0" windowWidth="17256" windowHeight="5940" tabRatio="875"/>
  </bookViews>
  <sheets>
    <sheet name="How to Complete" sheetId="17" r:id="rId1"/>
    <sheet name="Stage 1 | Contract Let Costs" sheetId="13" r:id="rId2"/>
    <sheet name="Stage 2 | Outturn Costs" sheetId="19" r:id="rId3"/>
    <sheet name="Images" sheetId="21" r:id="rId4"/>
    <sheet name="For Info - Elements of Work" sheetId="18" r:id="rId5"/>
    <sheet name="Calcs and Indices" sheetId="14" state="hidden" r:id="rId6"/>
    <sheet name="ConstructionCostUpload" sheetId="16" state="hidden" r:id="rId7"/>
    <sheet name="OutturnCostsUpload" sheetId="20" state="hidden" r:id="rId8"/>
  </sheets>
  <definedNames>
    <definedName name="Authority">'Calcs and Indices'!$A$79:$A$511</definedName>
    <definedName name="Region">'Calcs and Indices'!$E$36:$E$47</definedName>
  </definedNames>
  <calcPr calcId="152511"/>
</workbook>
</file>

<file path=xl/calcChain.xml><?xml version="1.0" encoding="utf-8"?>
<calcChain xmlns="http://schemas.openxmlformats.org/spreadsheetml/2006/main">
  <c r="B40" i="13" l="1"/>
  <c r="AB2" i="16" l="1"/>
  <c r="I2" i="16"/>
  <c r="AM2" i="16" l="1"/>
  <c r="B15" i="13" l="1"/>
  <c r="F2" i="16" s="1"/>
  <c r="Y2" i="16"/>
  <c r="BP1" i="16"/>
  <c r="BN2" i="16"/>
  <c r="BM2" i="16"/>
  <c r="BB2" i="16"/>
  <c r="AU2" i="16"/>
  <c r="AT2" i="16"/>
  <c r="S2" i="16"/>
  <c r="B19" i="18"/>
  <c r="B18" i="18"/>
  <c r="C15" i="14" s="1"/>
  <c r="B17" i="18"/>
  <c r="C14" i="14"/>
  <c r="B16" i="18"/>
  <c r="C13" i="14" s="1"/>
  <c r="B14" i="18"/>
  <c r="C12" i="14" s="1"/>
  <c r="B10" i="18"/>
  <c r="C9" i="14"/>
  <c r="B11" i="18"/>
  <c r="B8" i="18"/>
  <c r="C8" i="14" s="1"/>
  <c r="B2" i="18"/>
  <c r="C2" i="14"/>
  <c r="C63" i="13"/>
  <c r="C62" i="13"/>
  <c r="E57" i="13"/>
  <c r="E56" i="13"/>
  <c r="E54" i="13"/>
  <c r="C54" i="13"/>
  <c r="C66" i="13"/>
  <c r="C65" i="13"/>
  <c r="B15" i="19"/>
  <c r="B67" i="13"/>
  <c r="C67" i="13"/>
  <c r="B64" i="13"/>
  <c r="C56" i="13"/>
  <c r="B55" i="13"/>
  <c r="D59" i="13"/>
  <c r="G26" i="14"/>
  <c r="U2" i="16"/>
  <c r="G2" i="20"/>
  <c r="F2" i="20"/>
  <c r="E2" i="20"/>
  <c r="D2" i="20"/>
  <c r="B28" i="19"/>
  <c r="B23" i="19"/>
  <c r="B24" i="19"/>
  <c r="B21" i="19"/>
  <c r="C2" i="20" s="1"/>
  <c r="B22" i="19"/>
  <c r="B20" i="19"/>
  <c r="B2" i="20" s="1"/>
  <c r="B19" i="19"/>
  <c r="B18" i="19"/>
  <c r="B16" i="19"/>
  <c r="B14" i="19"/>
  <c r="A2" i="20"/>
  <c r="BF2" i="16"/>
  <c r="BE2" i="16"/>
  <c r="BD2" i="16"/>
  <c r="BC2" i="16"/>
  <c r="AZ2" i="16"/>
  <c r="AY2" i="16"/>
  <c r="AH2" i="16"/>
  <c r="AE2" i="16"/>
  <c r="AD2" i="16"/>
  <c r="AA2" i="16"/>
  <c r="Z2" i="16"/>
  <c r="X2" i="16"/>
  <c r="W2" i="16"/>
  <c r="V2" i="16"/>
  <c r="B2" i="16"/>
  <c r="B37" i="19"/>
  <c r="H2" i="20"/>
  <c r="C79" i="13"/>
  <c r="C11" i="13"/>
  <c r="C14" i="13"/>
  <c r="G2" i="16"/>
  <c r="B13" i="18"/>
  <c r="B7" i="18"/>
  <c r="C7" i="14" s="1"/>
  <c r="B3" i="18"/>
  <c r="C3" i="14" s="1"/>
  <c r="B4" i="18"/>
  <c r="B5" i="18"/>
  <c r="C5" i="14"/>
  <c r="B6" i="18"/>
  <c r="C16" i="13"/>
  <c r="N2" i="16"/>
  <c r="E49" i="13"/>
  <c r="E50" i="13"/>
  <c r="E51" i="13"/>
  <c r="E52" i="13"/>
  <c r="E53" i="13"/>
  <c r="E48" i="13"/>
  <c r="BO2" i="16"/>
  <c r="BL2" i="16"/>
  <c r="BK2" i="16"/>
  <c r="BJ2" i="16"/>
  <c r="BI2" i="16"/>
  <c r="BH2" i="16"/>
  <c r="BG2" i="16"/>
  <c r="AX2" i="16"/>
  <c r="BA2" i="16"/>
  <c r="AW2" i="16"/>
  <c r="AV2" i="16"/>
  <c r="AS2" i="16"/>
  <c r="AR2" i="16"/>
  <c r="AQ2" i="16"/>
  <c r="AP2" i="16"/>
  <c r="AO2" i="16"/>
  <c r="AN2" i="16"/>
  <c r="Q2" i="16"/>
  <c r="P2" i="16"/>
  <c r="O2" i="16"/>
  <c r="M2" i="16"/>
  <c r="AL2" i="16"/>
  <c r="AK2" i="16"/>
  <c r="AJ2" i="16"/>
  <c r="AI2" i="16"/>
  <c r="D2" i="16"/>
  <c r="C2" i="16"/>
  <c r="AF2" i="16"/>
  <c r="AC2" i="16"/>
  <c r="T2" i="16"/>
  <c r="R2" i="16"/>
  <c r="L2" i="16"/>
  <c r="K2" i="16"/>
  <c r="J2" i="16"/>
  <c r="E2" i="16"/>
  <c r="A2" i="16"/>
  <c r="H25" i="14"/>
  <c r="G25" i="14" s="1"/>
  <c r="G23" i="14"/>
  <c r="G21" i="14"/>
  <c r="G22" i="14" s="1"/>
  <c r="D22" i="14"/>
  <c r="D23" i="14" s="1"/>
  <c r="C60" i="13"/>
  <c r="C59" i="13"/>
  <c r="C57" i="13"/>
  <c r="C53" i="13"/>
  <c r="C52" i="13"/>
  <c r="C51" i="13"/>
  <c r="C50" i="13"/>
  <c r="C49" i="13"/>
  <c r="B70" i="13" s="1"/>
  <c r="C48" i="13"/>
  <c r="C55" i="13"/>
  <c r="B26" i="19"/>
  <c r="D33" i="19" s="1"/>
  <c r="J2" i="20" s="1"/>
  <c r="C64" i="13"/>
  <c r="C10" i="14"/>
  <c r="C16" i="14"/>
  <c r="C15" i="13"/>
  <c r="H2" i="16"/>
  <c r="C4" i="14"/>
  <c r="B58" i="13"/>
  <c r="C58" i="13" s="1"/>
  <c r="B17" i="19"/>
  <c r="C23" i="14"/>
  <c r="B9" i="18" l="1"/>
  <c r="B12" i="18" s="1"/>
  <c r="B15" i="18" s="1"/>
  <c r="B20" i="18" s="1"/>
  <c r="C13" i="18" s="1"/>
  <c r="B11" i="14" s="1"/>
  <c r="B61" i="13"/>
  <c r="C14" i="18"/>
  <c r="B12" i="14" s="1"/>
  <c r="C4" i="18"/>
  <c r="B4" i="14" s="1"/>
  <c r="C17" i="18"/>
  <c r="B14" i="14" s="1"/>
  <c r="D26" i="14"/>
  <c r="D27" i="14" s="1"/>
  <c r="C6" i="14"/>
  <c r="C11" i="14"/>
  <c r="D28" i="14"/>
  <c r="C7" i="18"/>
  <c r="B7" i="14" s="1"/>
  <c r="BP2" i="16"/>
  <c r="AG2" i="16"/>
  <c r="C5" i="18" l="1"/>
  <c r="B5" i="14" s="1"/>
  <c r="C11" i="18"/>
  <c r="B10" i="14" s="1"/>
  <c r="C10" i="18"/>
  <c r="B9" i="14" s="1"/>
  <c r="C16" i="18"/>
  <c r="B13" i="14" s="1"/>
  <c r="C8" i="18"/>
  <c r="B8" i="14" s="1"/>
  <c r="C18" i="18"/>
  <c r="B15" i="14" s="1"/>
  <c r="C6" i="18"/>
  <c r="B6" i="14" s="1"/>
  <c r="B74" i="13"/>
  <c r="B25" i="19"/>
  <c r="B69" i="13"/>
  <c r="D65" i="13"/>
  <c r="D60" i="13"/>
  <c r="D67" i="13"/>
  <c r="C61" i="13"/>
  <c r="C69" i="13" s="1"/>
  <c r="B73" i="13" s="1"/>
  <c r="D66" i="13"/>
  <c r="C3" i="18"/>
  <c r="B3" i="14" s="1"/>
  <c r="C19" i="18"/>
  <c r="B16" i="14" s="1"/>
  <c r="C2" i="18"/>
  <c r="B2" i="14" s="1"/>
  <c r="D29" i="14"/>
  <c r="C20" i="18"/>
  <c r="C24" i="14" l="1"/>
  <c r="D24" i="14" s="1"/>
  <c r="B72" i="13"/>
  <c r="B71" i="13"/>
  <c r="D63" i="13"/>
  <c r="D62" i="13"/>
  <c r="B75" i="13"/>
  <c r="D64" i="13"/>
  <c r="D31" i="14"/>
  <c r="B27" i="19"/>
  <c r="D32" i="19"/>
  <c r="I2" i="20" s="1"/>
</calcChain>
</file>

<file path=xl/sharedStrings.xml><?xml version="1.0" encoding="utf-8"?>
<sst xmlns="http://schemas.openxmlformats.org/spreadsheetml/2006/main" count="825" uniqueCount="717">
  <si>
    <t>Substructure</t>
  </si>
  <si>
    <t>Superstructure</t>
  </si>
  <si>
    <t>Internal Finishes</t>
  </si>
  <si>
    <t>Fixed fittings and furnishings</t>
  </si>
  <si>
    <t>Services</t>
  </si>
  <si>
    <t>External Works including drainage</t>
  </si>
  <si>
    <t>GFA</t>
  </si>
  <si>
    <t>Gross Building Cost</t>
  </si>
  <si>
    <t>£/m2</t>
  </si>
  <si>
    <t>Exclusions</t>
  </si>
  <si>
    <t>Total project  cost</t>
  </si>
  <si>
    <t>Statutory fees; survey costs; loose furniture and equipment; client costs</t>
  </si>
  <si>
    <t>including programme management, fees and charges, legal and land acquisition</t>
  </si>
  <si>
    <t>Contractor</t>
  </si>
  <si>
    <t>Consultants</t>
  </si>
  <si>
    <t>Base Data Cost</t>
  </si>
  <si>
    <t>Contract Sum / Agreed Maximum Price</t>
  </si>
  <si>
    <t>Abnormals (included above where applicable)</t>
  </si>
  <si>
    <t xml:space="preserve">Sub total </t>
  </si>
  <si>
    <t>Construction sub total</t>
  </si>
  <si>
    <t xml:space="preserve">Elements of work </t>
  </si>
  <si>
    <t xml:space="preserve">Value </t>
  </si>
  <si>
    <t xml:space="preserve">% </t>
  </si>
  <si>
    <t>Birmingham City Council</t>
  </si>
  <si>
    <t>West Midlands</t>
  </si>
  <si>
    <t>Authority</t>
  </si>
  <si>
    <t>Total Project Cost</t>
  </si>
  <si>
    <t>Date of Building Contract Formation</t>
  </si>
  <si>
    <t>Refurb % (area)</t>
  </si>
  <si>
    <t>New build % (area)</t>
  </si>
  <si>
    <t>No. of Additional Pupil Places</t>
  </si>
  <si>
    <t>Total No. of Pupil Places in School</t>
  </si>
  <si>
    <t>Factor adjusted</t>
  </si>
  <si>
    <t>Total</t>
  </si>
  <si>
    <t>ABNORMALS</t>
  </si>
  <si>
    <t>Cost of Substructures</t>
  </si>
  <si>
    <t>Size factor</t>
  </si>
  <si>
    <t>Location Factor</t>
  </si>
  <si>
    <t>Index at tender</t>
  </si>
  <si>
    <t>Index normal subs</t>
  </si>
  <si>
    <t>Normal substructures</t>
  </si>
  <si>
    <t>Normal subs</t>
  </si>
  <si>
    <t>Abnormals</t>
  </si>
  <si>
    <t>Abnormals (exc. Prelims + Cont.)</t>
  </si>
  <si>
    <t>ID</t>
  </si>
  <si>
    <t>Period</t>
  </si>
  <si>
    <t>Index</t>
  </si>
  <si>
    <t>1Q 2012</t>
  </si>
  <si>
    <t>2Q 2012</t>
  </si>
  <si>
    <t>3Q 2012</t>
  </si>
  <si>
    <t>4Q 2012</t>
  </si>
  <si>
    <t>1Q 2013</t>
  </si>
  <si>
    <t>2Q 2013</t>
  </si>
  <si>
    <t>Adur District Council</t>
  </si>
  <si>
    <t>Allerdale Borough Council</t>
  </si>
  <si>
    <t>Amber Valley Borough Council</t>
  </si>
  <si>
    <t>Arun District Council</t>
  </si>
  <si>
    <t>Ashfield District Council</t>
  </si>
  <si>
    <t>Ashford Borough Council</t>
  </si>
  <si>
    <t>Aylesbury Vale District Council</t>
  </si>
  <si>
    <t>Babergh District Council</t>
  </si>
  <si>
    <t>London Borough of Barking and Dagenham</t>
  </si>
  <si>
    <t>London Borough of Barnet</t>
  </si>
  <si>
    <t>Barnsley Metropolitan Borough Council</t>
  </si>
  <si>
    <t>Basildon District Council</t>
  </si>
  <si>
    <t>Basingstoke and Deane Borough Council</t>
  </si>
  <si>
    <t>Bassetlaw District Council</t>
  </si>
  <si>
    <t>Bath and North East Somerset Council</t>
  </si>
  <si>
    <t>Bedford Council (Unitary)</t>
  </si>
  <si>
    <t>London Borough of Bexley</t>
  </si>
  <si>
    <t>Blaby District Council</t>
  </si>
  <si>
    <t>Blackburn with Darwen Borough Council</t>
  </si>
  <si>
    <t>Blackpool Borough Council</t>
  </si>
  <si>
    <t>Bolsover District Council</t>
  </si>
  <si>
    <t>Bolton Metropolitan Borough Council</t>
  </si>
  <si>
    <t>Boston Borough Council</t>
  </si>
  <si>
    <t>Bournemouth Borough Council</t>
  </si>
  <si>
    <t>Bracknell Forest Council</t>
  </si>
  <si>
    <t>Bradford Metropolitan District Council</t>
  </si>
  <si>
    <t>Braintree District Council</t>
  </si>
  <si>
    <t>Breckland District Council</t>
  </si>
  <si>
    <t>London Borough of Brent</t>
  </si>
  <si>
    <t>Brentwood Borough Council</t>
  </si>
  <si>
    <t>Brighton and Hove City Council</t>
  </si>
  <si>
    <t>Broadland District Council</t>
  </si>
  <si>
    <t>London Borough of Bromley</t>
  </si>
  <si>
    <t>Bromsgrove District Council</t>
  </si>
  <si>
    <t>Borough of Broxbourne</t>
  </si>
  <si>
    <t>Broxtowe Borough Council</t>
  </si>
  <si>
    <t>Buckinghamshire County Council</t>
  </si>
  <si>
    <t>Burnley Borough Council</t>
  </si>
  <si>
    <t>Calderdale Metropolitan Borough Council</t>
  </si>
  <si>
    <t>Cambridge City Council</t>
  </si>
  <si>
    <t>Cambridgeshire County Council</t>
  </si>
  <si>
    <t>London Borough of Camden</t>
  </si>
  <si>
    <t>Cannock Chase District Council</t>
  </si>
  <si>
    <t>Canterbury City Council</t>
  </si>
  <si>
    <t>Carlisle City Council</t>
  </si>
  <si>
    <t>Castle Point Borough Council</t>
  </si>
  <si>
    <t>Charnwood Borough Council</t>
  </si>
  <si>
    <t>Chelmsford City Council</t>
  </si>
  <si>
    <t>Cheltenham Borough Council</t>
  </si>
  <si>
    <t>Cherwell District Council</t>
  </si>
  <si>
    <t>Cheshire East Council (Unitary)</t>
  </si>
  <si>
    <t>Chesterfield Borough Council</t>
  </si>
  <si>
    <t>Chichester District Council</t>
  </si>
  <si>
    <t>Chiltern District Council</t>
  </si>
  <si>
    <t>Chorley Council</t>
  </si>
  <si>
    <t>Christchurch Borough Council</t>
  </si>
  <si>
    <t>Colchester Borough Council</t>
  </si>
  <si>
    <t>Copeland Borough Council</t>
  </si>
  <si>
    <t>Corby Borough Council</t>
  </si>
  <si>
    <t>Cornwall Council (Unitary)</t>
  </si>
  <si>
    <t>City of London</t>
  </si>
  <si>
    <t>Cotswold District Council</t>
  </si>
  <si>
    <t>Coventry City Council</t>
  </si>
  <si>
    <t>Craven District Council</t>
  </si>
  <si>
    <t>Crawley Borough Council</t>
  </si>
  <si>
    <t>London Borough of Croydon</t>
  </si>
  <si>
    <t>Cumbria County Council</t>
  </si>
  <si>
    <t>Dacorum Council</t>
  </si>
  <si>
    <t>Darlington Borough Council</t>
  </si>
  <si>
    <t>Dartford Borough Council</t>
  </si>
  <si>
    <t>Daventry District Council</t>
  </si>
  <si>
    <t>Derby City Council</t>
  </si>
  <si>
    <t>Derbyshire County Council</t>
  </si>
  <si>
    <t>Derbyshire Dales District Council</t>
  </si>
  <si>
    <t>Devon County Council</t>
  </si>
  <si>
    <t>Doncaster Metropolitan Borough Council</t>
  </si>
  <si>
    <t>Dorset County Council</t>
  </si>
  <si>
    <t>Dover District Council</t>
  </si>
  <si>
    <t>Durham County Council</t>
  </si>
  <si>
    <t>East Cambridgeshire District Council</t>
  </si>
  <si>
    <t>East Devon District Council</t>
  </si>
  <si>
    <t>East Dorset District Council</t>
  </si>
  <si>
    <t>East Hampshire District Council</t>
  </si>
  <si>
    <t>East Hertfordshire District Council</t>
  </si>
  <si>
    <t>East Lindsey District Council</t>
  </si>
  <si>
    <t>East Northamptonshire Council</t>
  </si>
  <si>
    <t>East Riding of Yorkshire Council</t>
  </si>
  <si>
    <t>East Staffordshire Borough Council</t>
  </si>
  <si>
    <t>East Sussex County Council</t>
  </si>
  <si>
    <t>Eastbourne Borough Council</t>
  </si>
  <si>
    <t>Eastleigh Borough Council</t>
  </si>
  <si>
    <t>Eden District Council</t>
  </si>
  <si>
    <t>London Borough of Enfield</t>
  </si>
  <si>
    <t>Epping Forest District Council</t>
  </si>
  <si>
    <t>Epsom and Ewell Borough Council</t>
  </si>
  <si>
    <t>Erewash Borough Council</t>
  </si>
  <si>
    <t>Essex County Council</t>
  </si>
  <si>
    <t>Exeter City Council</t>
  </si>
  <si>
    <t>Fareham Borough Council</t>
  </si>
  <si>
    <t>Fenland District Council</t>
  </si>
  <si>
    <t>Forest Heath District Council</t>
  </si>
  <si>
    <t>Forest of Dean District Council</t>
  </si>
  <si>
    <t>Fylde Borough Council</t>
  </si>
  <si>
    <t>Gedling Borough Council</t>
  </si>
  <si>
    <t>Gloucester City Council</t>
  </si>
  <si>
    <t>Gloucestershire County Council</t>
  </si>
  <si>
    <t>Gosport Borough Council</t>
  </si>
  <si>
    <t>Gravesham Borough Council</t>
  </si>
  <si>
    <t>Great Yarmouth Borough Council</t>
  </si>
  <si>
    <t>Royal Borough of Greenwich</t>
  </si>
  <si>
    <t>Guildford Borough Council</t>
  </si>
  <si>
    <t>London Borough of Hackney</t>
  </si>
  <si>
    <t>Halton Borough Council</t>
  </si>
  <si>
    <t>London Borough of Hammersmith &amp; Fulham</t>
  </si>
  <si>
    <t>Hampshire County Council</t>
  </si>
  <si>
    <t>Harborough District Council</t>
  </si>
  <si>
    <t>London Borough of Haringey</t>
  </si>
  <si>
    <t>Harlow Council</t>
  </si>
  <si>
    <t>Harrogate Borough Council</t>
  </si>
  <si>
    <t>London Borough of Harrow</t>
  </si>
  <si>
    <t>Hart District Council</t>
  </si>
  <si>
    <t>Hartlepool Borough Council</t>
  </si>
  <si>
    <t>Hastings Borough Council</t>
  </si>
  <si>
    <t>Havant Borough Council</t>
  </si>
  <si>
    <t>London Borough of Havering</t>
  </si>
  <si>
    <t>Herefordshire Council</t>
  </si>
  <si>
    <t>Hertfordshire County Council</t>
  </si>
  <si>
    <t>Hertsmere Borough Council</t>
  </si>
  <si>
    <t>High Peak Borough Council</t>
  </si>
  <si>
    <t>London Borough of Hillingdon</t>
  </si>
  <si>
    <t>Hinckley and Bosworth Borough Council</t>
  </si>
  <si>
    <t>Horsham District Council</t>
  </si>
  <si>
    <t>London Borough of Hounslow</t>
  </si>
  <si>
    <t>Huntingdonshire District Council</t>
  </si>
  <si>
    <t>Hyndburn Borough Council</t>
  </si>
  <si>
    <t>Ipswich Borough Council</t>
  </si>
  <si>
    <t>Isle of Wight Council</t>
  </si>
  <si>
    <t>Isles of Scilly</t>
  </si>
  <si>
    <t>London Borough of Islington</t>
  </si>
  <si>
    <t>Royal Borough of Kensington and Chelsea</t>
  </si>
  <si>
    <t>Kent County Council</t>
  </si>
  <si>
    <t>Kettering Borough Council</t>
  </si>
  <si>
    <t>King's Lynn and West Norfolk Borough Council</t>
  </si>
  <si>
    <t>Kingston-upon-Hull City Council</t>
  </si>
  <si>
    <t>Kirklees Council</t>
  </si>
  <si>
    <t>Knowsley Metropolitan Borough Council</t>
  </si>
  <si>
    <t>London Borough of Lambeth</t>
  </si>
  <si>
    <t>Lancashire County Council</t>
  </si>
  <si>
    <t>Lancaster City Council</t>
  </si>
  <si>
    <t>Leeds City Council</t>
  </si>
  <si>
    <t>Leicester City Council</t>
  </si>
  <si>
    <t>Leicestershire County Council</t>
  </si>
  <si>
    <t>Lewes District Council</t>
  </si>
  <si>
    <t>London Borough of Lewisham</t>
  </si>
  <si>
    <t>Lichfield District Council</t>
  </si>
  <si>
    <t>City of Lincoln Council</t>
  </si>
  <si>
    <t>Lincolnshire County Council</t>
  </si>
  <si>
    <t>Liverpool City Council</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</si>
  <si>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</si>
  <si>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</si>
  <si>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</si>
  <si>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</si>
  <si>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</si>
  <si>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</si>
  <si>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</si>
  <si>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</si>
  <si>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</si>
  <si>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London Borough of Merton</t>
  </si>
  <si>
    <t>Mid Devon District Council</t>
  </si>
  <si>
    <t>Mid Suffolk District Council</t>
  </si>
  <si>
    <t>Mid Sussex District Council</t>
  </si>
  <si>
    <t>Milton Keynes</t>
  </si>
  <si>
    <t>Mole Valley District Council</t>
  </si>
  <si>
    <t>New Forest District Council</t>
  </si>
  <si>
    <t>Newark and Sherwood District Council</t>
  </si>
  <si>
    <t>Newcastle-upon-Tyne City Council</t>
  </si>
  <si>
    <t>London Borough of Newham</t>
  </si>
  <si>
    <t>Norfolk County Council</t>
  </si>
  <si>
    <t>North Devon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</si>
  <si>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</si>
  <si>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</si>
  <si>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</si>
  <si>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</si>
  <si>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</si>
  <si>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</si>
  <si>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</si>
  <si>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Council</t>
  </si>
  <si>
    <t>North Tyneside Metropolitan Borough Council</t>
  </si>
  <si>
    <t>North Warwickshire Borough Council</t>
  </si>
  <si>
    <t>North West Leicestershire District Council</t>
  </si>
  <si>
    <t>North Yorkshire County Council</t>
  </si>
  <si>
    <t>Northampton Borough Council</t>
  </si>
  <si>
    <t>Northamptonshire County Council</t>
  </si>
  <si>
    <t>Northumberland Council &amp;#40 Unitary&amp;#41</t>
  </si>
  <si>
    <t>Norwich City Council</t>
  </si>
  <si>
    <t>Nottingham City Council</t>
  </si>
  <si>
    <t>Nottinghamshire County Council</t>
  </si>
  <si>
    <t>Nuneaton and Bedworth Borough Council</t>
  </si>
  <si>
    <t>Oadby and Wigston District Council</t>
  </si>
  <si>
    <t>Oldham Metropolitan Borough Council</t>
  </si>
  <si>
    <t>Oxford City Council</t>
  </si>
  <si>
    <t>Oxfordshire County Council</t>
  </si>
  <si>
    <t>Pendle Borough Council</t>
  </si>
  <si>
    <t>Peterborough City Council</t>
  </si>
  <si>
    <t>Plymouth City Council</t>
  </si>
  <si>
    <t>Portsmouth City Council</t>
  </si>
  <si>
    <t>Preston City Council</t>
  </si>
  <si>
    <t>Purbeck District Council</t>
  </si>
  <si>
    <t>Reading Borough Council</t>
  </si>
  <si>
    <t>London Borough of Redbridge</t>
  </si>
  <si>
    <t>Redcar and Cleveland Council</t>
  </si>
  <si>
    <t>Redditch Borough Council</t>
  </si>
  <si>
    <t>Reigate and Banstead Borough Council</t>
  </si>
  <si>
    <t>Ribble Valley Borough Council</t>
  </si>
  <si>
    <t>London Borough of Richmond upon Thames</t>
  </si>
  <si>
    <t>Richmondshire District Council</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</si>
  <si>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</si>
  <si>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</si>
  <si>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</si>
  <si>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</si>
  <si>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</si>
  <si>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</si>
  <si>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</si>
  <si>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</si>
  <si>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</si>
  <si>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</si>
  <si>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</si>
  <si>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</si>
  <si>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</si>
  <si>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</si>
  <si>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</si>
  <si>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</si>
  <si>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</si>
  <si>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</si>
  <si>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</si>
  <si>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Shepway District Council</t>
  </si>
  <si>
    <t>Shropshire Council (Unitary)</t>
  </si>
  <si>
    <t>Slough Borough Council</t>
  </si>
  <si>
    <t>Solihull Metropolitan Borough Council</t>
  </si>
  <si>
    <t>Somerset County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</si>
  <si>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</si>
  <si>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</si>
  <si>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</si>
  <si>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</si>
  <si>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</si>
  <si>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</si>
  <si>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</si>
  <si>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</si>
  <si>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District Council</t>
  </si>
  <si>
    <t>South Northamptonshire Council</t>
  </si>
  <si>
    <t>South Oxfordshire District Council</t>
  </si>
  <si>
    <t>South Ribble Borough Council</t>
  </si>
  <si>
    <t>South Somerset District Council</t>
  </si>
  <si>
    <t>South Staffordshire Council</t>
  </si>
  <si>
    <t>South Tyneside Council</t>
  </si>
  <si>
    <t>Southampton City Council</t>
  </si>
  <si>
    <t>Southend-on-Sea Borough Council</t>
  </si>
  <si>
    <t>London Borough of Southwark</t>
  </si>
  <si>
    <t>Spelthorne Borough Council</t>
  </si>
  <si>
    <t>St Albans City and District Council</t>
  </si>
  <si>
    <t>St Helens Metropolitan Borough Council</t>
  </si>
  <si>
    <t>Stafford Borough Council</t>
  </si>
  <si>
    <t>Staffordshire County Council</t>
  </si>
  <si>
    <t>Staffordshire Moorlands District Council</t>
  </si>
  <si>
    <t>Stevenage Borough Council</t>
  </si>
  <si>
    <t>Stockport Metropolitan Borough Council</t>
  </si>
  <si>
    <t>Stockton-on-Tees Borough Council</t>
  </si>
  <si>
    <t>Stoke-on-Trent City Council</t>
  </si>
  <si>
    <t>Stratford-on-Avon District Council</t>
  </si>
  <si>
    <t>Stroud District Council</t>
  </si>
  <si>
    <t>Suffolk County Council</t>
  </si>
  <si>
    <t>Suffolk Coastal District Council</t>
  </si>
  <si>
    <t>Sunderland City Council</t>
  </si>
  <si>
    <t>Surrey County Council</t>
  </si>
  <si>
    <t>Surrey Heath Borough Council</t>
  </si>
  <si>
    <t>London Borough of Sutton</t>
  </si>
  <si>
    <t>Swale Borough Council</t>
  </si>
  <si>
    <t>Swindon Borough Council</t>
  </si>
  <si>
    <t>Tameside Metropolitan Borough Council</t>
  </si>
  <si>
    <t>Tamworth Borough Council</t>
  </si>
  <si>
    <t>Tandridge District Council</t>
  </si>
  <si>
    <t>Taunton Deane Borough Council</t>
  </si>
  <si>
    <t>Teignbridge District Council</t>
  </si>
  <si>
    <t>Telford &amp; Wrekin Council</t>
  </si>
  <si>
    <t>Tendring District Council</t>
  </si>
  <si>
    <t>Test Valley Borough Council</t>
  </si>
  <si>
    <t>Tewkesbury Borough Council</t>
  </si>
  <si>
    <t>Thanet District Council</t>
  </si>
  <si>
    <t>Three Rivers District Council</t>
  </si>
  <si>
    <t>Thurrock Council</t>
  </si>
  <si>
    <t>Tonbridge and Malling Borough Council</t>
  </si>
  <si>
    <t>Torbay Council</t>
  </si>
  <si>
    <t>Torridge District Council</t>
  </si>
  <si>
    <t>London Borough of Tower Hamlets</t>
  </si>
  <si>
    <t>Trafford Metropolitan Borough Council</t>
  </si>
  <si>
    <t>Tunbridge Wells Borough Council</t>
  </si>
  <si>
    <t>Uttlesford District Council</t>
  </si>
  <si>
    <t>Vale of White Horse District Council</t>
  </si>
  <si>
    <t>Wakefield Metropolitan District Council</t>
  </si>
  <si>
    <t>Walsall Metropolitan Borough Council</t>
  </si>
  <si>
    <t>London Borough of Waltham Forest</t>
  </si>
  <si>
    <t>London Borough of Wandsworth</t>
  </si>
  <si>
    <t>Warrington Borough Council</t>
  </si>
  <si>
    <t>Warwick District Council</t>
  </si>
  <si>
    <t>Warwickshire County Council</t>
  </si>
  <si>
    <t>Watford Borough Council</t>
  </si>
  <si>
    <t>Waveney District Council</t>
  </si>
  <si>
    <t>Waverley Borough Council</t>
  </si>
  <si>
    <t>Wealden District Council</t>
  </si>
  <si>
    <t>Wellingborough Borough Council</t>
  </si>
  <si>
    <t>Welwyn Hatfield Council</t>
  </si>
  <si>
    <t>West Berkshire Council</t>
  </si>
  <si>
    <t>West Devon Borough Council</t>
  </si>
  <si>
    <t>West Dorset District Council</t>
  </si>
  <si>
    <t>West Lancashire Borough Council</t>
  </si>
  <si>
    <t>West Lindsey District Council</t>
  </si>
  <si>
    <t>West Oxfordshire District Council</t>
  </si>
  <si>
    <t>West Somerset District Council</t>
  </si>
  <si>
    <t>West Sussex County Council</t>
  </si>
  <si>
    <t>London Borough of Westminster</t>
  </si>
  <si>
    <t>Weymouth and Portland Borough Council</t>
  </si>
  <si>
    <t>Wigan Metropolitan Borough Council</t>
  </si>
  <si>
    <t>Wiltshire Council (Unitary)</t>
  </si>
  <si>
    <t>Winchester City Council</t>
  </si>
  <si>
    <t>Royal Borough of Windsor and Maidenhead</t>
  </si>
  <si>
    <t>Wirral Council</t>
  </si>
  <si>
    <t>Woking Borough Council</t>
  </si>
  <si>
    <t>Wokingham Borough Council</t>
  </si>
  <si>
    <t>Wolverhampton City Council</t>
  </si>
  <si>
    <t>Worcester City Council</t>
  </si>
  <si>
    <t>Worcestershire County Council</t>
  </si>
  <si>
    <t>Worthing Borough Council</t>
  </si>
  <si>
    <t>Wychavon District Council</t>
  </si>
  <si>
    <t>Wycombe District Council</t>
  </si>
  <si>
    <t>Wyre Council</t>
  </si>
  <si>
    <t>Wyre Forest District Council</t>
  </si>
  <si>
    <t>City of York Council</t>
  </si>
  <si>
    <t>Barrow-in-Furness Borough Council</t>
  </si>
  <si>
    <t>Bury Metropolitan Borough Council</t>
  </si>
  <si>
    <t>Dudley Metropolitan Borough Council</t>
  </si>
  <si>
    <t>London Borough of Ealing</t>
  </si>
  <si>
    <t>Elmbridge Borough Council</t>
  </si>
  <si>
    <t>Gateshead Metropolitan Borough Council</t>
  </si>
  <si>
    <t>Hambleton District Council</t>
  </si>
  <si>
    <t>Middlesbrough Borough Council</t>
  </si>
  <si>
    <t>St Edmundsbury Borough Council</t>
  </si>
  <si>
    <t>Bristol City Council</t>
  </si>
  <si>
    <t>Royal Borough of Kingston upon Thames</t>
  </si>
  <si>
    <t>Newcastle-Under-Lyme District Council</t>
  </si>
  <si>
    <t>Borough of Poole</t>
  </si>
  <si>
    <t>Central Bedfordshire Council</t>
  </si>
  <si>
    <t>Cheshire West and Chester Council</t>
  </si>
  <si>
    <t>Aberdeenshire Council</t>
  </si>
  <si>
    <t>Aberdeen City Council</t>
  </si>
  <si>
    <t>Isle of Anglesey County Council</t>
  </si>
  <si>
    <t>Angus Council</t>
  </si>
  <si>
    <t>Antrim Borough Council</t>
  </si>
  <si>
    <t>Ards Borough Council</t>
  </si>
  <si>
    <t>Armagh City and District Council</t>
  </si>
  <si>
    <t>Argyll and Bute Council</t>
  </si>
  <si>
    <t>Ballymena Borough Council</t>
  </si>
  <si>
    <t>Ballymoney Borough Council</t>
  </si>
  <si>
    <t>Banbridge District Council</t>
  </si>
  <si>
    <t>Belfast City Council</t>
  </si>
  <si>
    <t>Bridgend County Borough Council</t>
  </si>
  <si>
    <t>Caerphilly County Borough Council</t>
  </si>
  <si>
    <t>Carrickfergus Borough Council</t>
  </si>
  <si>
    <t>Cardiff Council</t>
  </si>
  <si>
    <t>Carmarthenshire County Council</t>
  </si>
  <si>
    <t>Castlereagh Borough Council</t>
  </si>
  <si>
    <t>Ceredigion County Council</t>
  </si>
  <si>
    <t>Clackmannanshire Council</t>
  </si>
  <si>
    <t>Coleraine Borough Council</t>
  </si>
  <si>
    <t>Conwy County Borough Council</t>
  </si>
  <si>
    <t>Cookstown District Council</t>
  </si>
  <si>
    <t>Craigavon Borough Council</t>
  </si>
  <si>
    <t>Denbighshire County Council</t>
  </si>
  <si>
    <t>Derry City Council</t>
  </si>
  <si>
    <t>Down District Council</t>
  </si>
  <si>
    <t>Dumfries and Galloway Council</t>
  </si>
  <si>
    <t>Dundee City Council</t>
  </si>
  <si>
    <t>Dungannon and South Tyrone Borough Council</t>
  </si>
  <si>
    <t>East Ayrshire Council</t>
  </si>
  <si>
    <t>East Dunbartonshire Council</t>
  </si>
  <si>
    <t>East Lothian Council</t>
  </si>
  <si>
    <t>East Renfrewshire Council</t>
  </si>
  <si>
    <t>Edinburgh City Council</t>
  </si>
  <si>
    <t>Falkirk Council</t>
  </si>
  <si>
    <t>Fermanagh District Council</t>
  </si>
  <si>
    <t>Fife Council</t>
  </si>
  <si>
    <t>Flintshire County Council</t>
  </si>
  <si>
    <t>Glasgow City Council</t>
  </si>
  <si>
    <t>Gwynedd County Council</t>
  </si>
  <si>
    <t>Highland Council</t>
  </si>
  <si>
    <t>Inverclyde Council</t>
  </si>
  <si>
    <t>Larne Borough Council</t>
  </si>
  <si>
    <t>Limavady Borough Council</t>
  </si>
  <si>
    <t>Lisburn City Council</t>
  </si>
  <si>
    <t>Magherafelt District Council</t>
  </si>
  <si>
    <t>Merthyr Tydfil County Borough Council</t>
  </si>
  <si>
    <t>Midlothian Council</t>
  </si>
  <si>
    <t>Monmouthshire County Council</t>
  </si>
  <si>
    <t>Moray Council</t>
  </si>
  <si>
    <t>Moyle District Council</t>
  </si>
  <si>
    <t>Neath Port Talbot County Borough Council</t>
  </si>
  <si>
    <t>Newport City Council</t>
  </si>
  <si>
    <t>North Ayrshire Council</t>
  </si>
  <si>
    <t>North Down Borough Council</t>
  </si>
  <si>
    <t>Omagh District Council</t>
  </si>
  <si>
    <t>Orkney Islands Council</t>
  </si>
  <si>
    <t>Pembrokeshire County Council</t>
  </si>
  <si>
    <t>Perth and Kinross Council</t>
  </si>
  <si>
    <t>Powys County Council</t>
  </si>
  <si>
    <t>Renfrewshire Council</t>
  </si>
  <si>
    <t>Rhondda Cynon Taff County Borough Council</t>
  </si>
  <si>
    <t>Shetland Islands Council</t>
  </si>
  <si>
    <t>South Ayrshire Council</t>
  </si>
  <si>
    <t>South Lanarkshire Council</t>
  </si>
  <si>
    <t>Stirling Council</t>
  </si>
  <si>
    <t>Strabane District Council</t>
  </si>
  <si>
    <t>Torfaen County Borough Council</t>
  </si>
  <si>
    <t>Vale of Glamorgan Council</t>
  </si>
  <si>
    <t>Western Isles Council</t>
  </si>
  <si>
    <t>West Dunbartonshire Council</t>
  </si>
  <si>
    <t>West Lothian Council</t>
  </si>
  <si>
    <t>Wrexham County Borough Council</t>
  </si>
  <si>
    <t>North Lanarkshire Council</t>
  </si>
  <si>
    <t>Scottish Borders Council</t>
  </si>
  <si>
    <t>Blaenau Gwent County Borough Council</t>
  </si>
  <si>
    <t>Swansea City and Borough Council</t>
  </si>
  <si>
    <t>Newtownabbey Borough Council</t>
  </si>
  <si>
    <t>Newry and Mourne District Council</t>
  </si>
  <si>
    <t>Region</t>
  </si>
  <si>
    <t>Location Factors</t>
  </si>
  <si>
    <t>Factor</t>
  </si>
  <si>
    <t>South East</t>
  </si>
  <si>
    <t>East Midlands</t>
  </si>
  <si>
    <t>East England</t>
  </si>
  <si>
    <t>Yorkshire &amp; Humber</t>
  </si>
  <si>
    <t>North West</t>
  </si>
  <si>
    <t>South West</t>
  </si>
  <si>
    <t>London</t>
  </si>
  <si>
    <t>North East</t>
  </si>
  <si>
    <t>Northern Ireland</t>
  </si>
  <si>
    <t>Scotland</t>
  </si>
  <si>
    <t>Wales</t>
  </si>
  <si>
    <t>How to Complete</t>
  </si>
  <si>
    <t>Weeks</t>
  </si>
  <si>
    <t>3Q 2013</t>
  </si>
  <si>
    <t>4Q 2013</t>
  </si>
  <si>
    <t>1Q 2014</t>
  </si>
  <si>
    <t>2Q 2014</t>
  </si>
  <si>
    <t>3Q 2014</t>
  </si>
  <si>
    <t>4Q 2014</t>
  </si>
  <si>
    <t>1Q 2015</t>
  </si>
  <si>
    <t>2Q 2015</t>
  </si>
  <si>
    <t>3Q 2015</t>
  </si>
  <si>
    <t>4Q 2015</t>
  </si>
  <si>
    <t>1Q 2016</t>
  </si>
  <si>
    <t>Refurbishment Level</t>
  </si>
  <si>
    <t>Procurement Route</t>
  </si>
  <si>
    <t xml:space="preserve">Utilisation of BIM </t>
  </si>
  <si>
    <t>Project Criteria</t>
  </si>
  <si>
    <t>Thank you for participating in this significant national data sample for school construction costs.  Please find criteria and instructions on how to complete this form below.</t>
  </si>
  <si>
    <t>Name of Person Completing Form</t>
  </si>
  <si>
    <t>Submission</t>
  </si>
  <si>
    <r>
      <rPr>
        <sz val="10"/>
        <rFont val="Arial"/>
        <family val="2"/>
      </rPr>
      <t xml:space="preserve">Please send completed forms to Mike Raven at East Riding of Yorkshire Council - </t>
    </r>
    <r>
      <rPr>
        <b/>
        <sz val="10"/>
        <rFont val="Arial"/>
        <family val="2"/>
      </rPr>
      <t>michael.raven@eastriding.gov.uk</t>
    </r>
    <r>
      <rPr>
        <sz val="10"/>
        <rFont val="Arial"/>
        <family val="2"/>
      </rPr>
      <t>.</t>
    </r>
  </si>
  <si>
    <t>"Other" Contract Used</t>
  </si>
  <si>
    <t>Characters entered</t>
  </si>
  <si>
    <t>Some cells contain picklists or validation. Prompt and error messages will appear to help you complete those cells with the correct format and length of data.</t>
  </si>
  <si>
    <t>"Other" Procurement Route</t>
  </si>
  <si>
    <t>ProjectTitle</t>
  </si>
  <si>
    <t>Newbuild%</t>
  </si>
  <si>
    <t>Refurb%</t>
  </si>
  <si>
    <t>YNRegionalFramework</t>
  </si>
  <si>
    <t>NameRegionalFramework</t>
  </si>
  <si>
    <t>Contractperiod</t>
  </si>
  <si>
    <t>BREEAMrating</t>
  </si>
  <si>
    <t>Basedate</t>
  </si>
  <si>
    <t>Baseindex</t>
  </si>
  <si>
    <t>AdditionalPupilPlaces</t>
  </si>
  <si>
    <t>TotalPupilPlaces</t>
  </si>
  <si>
    <t>Storeys</t>
  </si>
  <si>
    <t>RefurbishmentLevel</t>
  </si>
  <si>
    <t>ProcurementRoute</t>
  </si>
  <si>
    <t>OtherProcurementRoute</t>
  </si>
  <si>
    <t>Contractused</t>
  </si>
  <si>
    <t>OtherContractUsed</t>
  </si>
  <si>
    <t xml:space="preserve">UtilisationofBIM </t>
  </si>
  <si>
    <t>CostSubstructure</t>
  </si>
  <si>
    <t>CostSuperstructure</t>
  </si>
  <si>
    <t>CostInternalFinishes</t>
  </si>
  <si>
    <t>CostFixedfittingsfurnishings</t>
  </si>
  <si>
    <t>CostServices</t>
  </si>
  <si>
    <t>ExternalWorks</t>
  </si>
  <si>
    <t>KeyDesSpecSubstructure</t>
  </si>
  <si>
    <t>KeyDesSpecSuperstructure</t>
  </si>
  <si>
    <t>KeyDesSpecInternalFinishes</t>
  </si>
  <si>
    <t>KeyDesSpecFixedfittingsfurnishings</t>
  </si>
  <si>
    <t>KeyDesSpecServices</t>
  </si>
  <si>
    <t>KeyDesSpecExternalWorks</t>
  </si>
  <si>
    <t>BuildingCategory</t>
  </si>
  <si>
    <t>PersonCompletingForm</t>
  </si>
  <si>
    <t xml:space="preserve">FormCompleted </t>
  </si>
  <si>
    <t>SchoolAddress</t>
  </si>
  <si>
    <t>GFANewBuild</t>
  </si>
  <si>
    <t>GFARefurbishment</t>
  </si>
  <si>
    <t>BuildingContractFormation</t>
  </si>
  <si>
    <t>TextKeyChallengesSiteConstraintsAbnormals</t>
  </si>
  <si>
    <t>Description</t>
  </si>
  <si>
    <t>GIFA</t>
  </si>
  <si>
    <t>Project Title and Location</t>
  </si>
  <si>
    <t>Contract Period</t>
  </si>
  <si>
    <t>BREEAM Rating</t>
  </si>
  <si>
    <t>Base Date</t>
  </si>
  <si>
    <t>Base Index (BCIS ALL-IN TPI)</t>
  </si>
  <si>
    <t>Contract Used (If "other" please state below)</t>
  </si>
  <si>
    <t>Fixed Fittings and Furnishings</t>
  </si>
  <si>
    <r>
      <t>Description of Work</t>
    </r>
    <r>
      <rPr>
        <i/>
        <sz val="10"/>
        <rFont val="Arial"/>
        <family val="2"/>
      </rPr>
      <t xml:space="preserve"> (max 255 characters)</t>
    </r>
  </si>
  <si>
    <t>Construction Sub-Total</t>
  </si>
  <si>
    <t>Building Sub-Total</t>
  </si>
  <si>
    <t>Cost Per Place (excl Fees)</t>
  </si>
  <si>
    <t>Cost Per Place (inc Fees)</t>
  </si>
  <si>
    <r>
      <t xml:space="preserve">Key Design/Specification Information </t>
    </r>
    <r>
      <rPr>
        <i/>
        <sz val="10"/>
        <rFont val="Arial"/>
        <family val="2"/>
      </rPr>
      <t>(max 255 characters)</t>
    </r>
  </si>
  <si>
    <t>Can we use these images in our publications? (Please enter Yes/No in the box below)</t>
  </si>
  <si>
    <t>Use Photos</t>
  </si>
  <si>
    <t>Forecast</t>
  </si>
  <si>
    <t>Type of Construction</t>
  </si>
  <si>
    <t xml:space="preserve">No. of Storeys </t>
  </si>
  <si>
    <t>New or Existing School</t>
  </si>
  <si>
    <t>Project Bank Account?</t>
  </si>
  <si>
    <t xml:space="preserve">Date Form Completed </t>
  </si>
  <si>
    <r>
      <t>Key Challenges / Site Constraints / Abnormals</t>
    </r>
    <r>
      <rPr>
        <i/>
        <sz val="10"/>
        <rFont val="Arial"/>
        <family val="2"/>
      </rPr>
      <t xml:space="preserve"> 
(max 255 characters)</t>
    </r>
  </si>
  <si>
    <t>Total Fees</t>
  </si>
  <si>
    <r>
      <rPr>
        <b/>
        <sz val="10"/>
        <rFont val="Arial"/>
        <family val="2"/>
      </rPr>
      <t>Permanent</t>
    </r>
    <r>
      <rPr>
        <sz val="10"/>
        <rFont val="Arial"/>
        <family val="2"/>
      </rPr>
      <t xml:space="preserve"> Primary , Secondary and/or SEN school projects.</t>
    </r>
  </si>
  <si>
    <t>-</t>
  </si>
  <si>
    <t>National School Delivery Cost Benchmarking
Stage 2 | Outturn Costs</t>
  </si>
  <si>
    <t>Construction Stage Costs &amp; Information</t>
  </si>
  <si>
    <t>`</t>
  </si>
  <si>
    <t>Construction Stage Contract Sum / Agreed Maxiumum Price</t>
  </si>
  <si>
    <t>Construction Stage Fees</t>
  </si>
  <si>
    <t>Construction Stage Total Project Cost</t>
  </si>
  <si>
    <t>Outturn Costs</t>
  </si>
  <si>
    <t>Outturn Final Account Value</t>
  </si>
  <si>
    <t>Outturn Fee (if known)</t>
  </si>
  <si>
    <t>Percentage change from construction stage fee.</t>
  </si>
  <si>
    <t>Outturn Construction Cost Details</t>
  </si>
  <si>
    <t>Client Changes</t>
  </si>
  <si>
    <r>
      <rPr>
        <b/>
        <sz val="10"/>
        <rFont val="Arial"/>
        <family val="2"/>
      </rPr>
      <t>Please Note</t>
    </r>
    <r>
      <rPr>
        <sz val="10"/>
        <rFont val="Arial"/>
        <family val="2"/>
      </rPr>
      <t xml:space="preserve">
Client Changes &amp; Other Cost Variations are for information only and should be reflected in the Outturn Final Account Value and Outturn Fee.</t>
    </r>
  </si>
  <si>
    <t>Other Cost Variations</t>
  </si>
  <si>
    <t>Total Outturn Cost</t>
  </si>
  <si>
    <t>Cells marked with purple have been pre-populated from the project construction stage data.</t>
  </si>
  <si>
    <t>TypeofConstruction</t>
  </si>
  <si>
    <t>SchoolType</t>
  </si>
  <si>
    <t>ProjectBankAC</t>
  </si>
  <si>
    <t>FinalACValue</t>
  </si>
  <si>
    <t>CoreFeeforProfessionalServices</t>
  </si>
  <si>
    <t>ContractorDCFee</t>
  </si>
  <si>
    <t>TotalOutturnCost</t>
  </si>
  <si>
    <t>%ChangefromConstructionFinalAccountValue</t>
  </si>
  <si>
    <t>%ChangefromConstructionStageFee</t>
  </si>
  <si>
    <t>Form of Entry (1FE, 2FE etc)</t>
  </si>
  <si>
    <t>OTAccountValue</t>
  </si>
  <si>
    <t>OTFee</t>
  </si>
  <si>
    <t>OTClientChanges</t>
  </si>
  <si>
    <t>OTOtherCostVariations</t>
  </si>
  <si>
    <t>Refurbishment Level - Light Refurbishment</t>
  </si>
  <si>
    <t>Investment is usually focused on common areas and involves essential repairs only. Extension of economic life is approximately 5 years.  Works include strip out of existing office space, shell and core refurbishment including cosmetic upgrades.  Assumes existing main plant, existing floors and ceilings are retained.</t>
  </si>
  <si>
    <t>Refurbishment Level - Medium Refurbishment</t>
  </si>
  <si>
    <t>Investment usually involves a full upgrade of the existing building services and finishes but stops short of major structural alterations. Extension of economic life is approximately 15 years.  Works include strip out of existing office space, shell and core refurbishment including cosmetic upgrades.  No major structural or substructural alterations. Assumes existing main plant will be partially reused.  Existing floors and ceilings are retained and minor repairs only to façade.</t>
  </si>
  <si>
    <t>Refurbishment Level - Heavy Refurbishment</t>
  </si>
  <si>
    <t>Investment includes significant structural alterations and may also include the replacement of facades and roof finishes. The complete renewal of internal fittings, finishes and MEP systems. The building is typically unoccupied.  Extension of economic life is approximately 15 - 25 years.  Works include strip out of existing office space, shell and core refurbishment including cosmetic upgrades.  Replacement to raised floors, ceilings and new services.</t>
  </si>
  <si>
    <t>"Other" Type of Construction</t>
  </si>
  <si>
    <t>OtherTypeofConstruction</t>
  </si>
  <si>
    <t>FormofEntry</t>
  </si>
  <si>
    <t>Element Costs</t>
  </si>
  <si>
    <t>If "Yes", please add Framework Name</t>
  </si>
  <si>
    <t>Anticipated Completion Date</t>
  </si>
  <si>
    <t>Facilitating Works</t>
  </si>
  <si>
    <t>Work to Existing Buildings</t>
  </si>
  <si>
    <t>Complete Buildings and Building Units</t>
  </si>
  <si>
    <t>Total Risks</t>
  </si>
  <si>
    <t>External Works (including drainage)</t>
  </si>
  <si>
    <t>Main Contractor's Preliminaries</t>
  </si>
  <si>
    <t>Contractor's Fees (including D&amp;C)</t>
  </si>
  <si>
    <t>Core Fees for Professional Services</t>
  </si>
  <si>
    <t>Overheads and Profit</t>
  </si>
  <si>
    <t>Value of Project Bank Account (if known)</t>
  </si>
  <si>
    <t>Construction Stage Project Bank Account Value</t>
  </si>
  <si>
    <t>Percentage change from construction Contract Sum.</t>
  </si>
  <si>
    <t>Nett New Build Cost (excluding abnormals)</t>
  </si>
  <si>
    <t>Preliminaries (+Ohd+Profit)</t>
  </si>
  <si>
    <t>Risk (Contingency within Contract Sum)</t>
  </si>
  <si>
    <t>Risk (Outside Contract Sum)</t>
  </si>
  <si>
    <r>
      <rPr>
        <b/>
        <sz val="10"/>
        <color indexed="8"/>
        <rFont val="Arial"/>
        <family val="2"/>
      </rPr>
      <t>Exclude</t>
    </r>
    <r>
      <rPr>
        <sz val="10"/>
        <color indexed="8"/>
        <rFont val="Arial"/>
        <family val="2"/>
      </rPr>
      <t xml:space="preserve"> statutory fees, survey costs, loose furniture and equipment, client department costs, legal and land acquisition costs.</t>
    </r>
  </si>
  <si>
    <r>
      <rPr>
        <b/>
        <sz val="10"/>
        <color indexed="8"/>
        <rFont val="Arial"/>
        <family val="2"/>
      </rPr>
      <t>Include</t>
    </r>
    <r>
      <rPr>
        <sz val="10"/>
        <color indexed="8"/>
        <rFont val="Arial"/>
        <family val="2"/>
      </rPr>
      <t xml:space="preserve"> professional (design team) client fees and Contractor fees, including D&amp;C fees.  If no fees are entered a standard 10% fee will be applied to projects over £10m and a 12% fee added to projects under £10m.</t>
    </r>
  </si>
  <si>
    <t>Contractor's Fees (including D&amp;C and Pre-Construction)</t>
  </si>
  <si>
    <t>Nett Refubishment Cost</t>
  </si>
  <si>
    <t>AnticipatedCompletionDate</t>
  </si>
  <si>
    <t>CostFacilitatingWorkds</t>
  </si>
  <si>
    <t>CostCompleteBuildingsBuildingUnits</t>
  </si>
  <si>
    <t>WorktoExistingBuildings</t>
  </si>
  <si>
    <t>PreliminariesMainContractor</t>
  </si>
  <si>
    <t>OverheadsProfit</t>
  </si>
  <si>
    <t>RiskContingencywithinContractSum</t>
  </si>
  <si>
    <t>RiskOutsideContractSum</t>
  </si>
  <si>
    <t>KeyDesSpecFacilitatingWorks</t>
  </si>
  <si>
    <t>KeyDesSpecCompleteBuildingsBuildingUnits</t>
  </si>
  <si>
    <t>KeyDesSpecWorkExistingBuildings</t>
  </si>
  <si>
    <r>
      <t xml:space="preserve">National School Delivery Cost Benchmarking
</t>
    </r>
    <r>
      <rPr>
        <sz val="16"/>
        <rFont val="Arial"/>
        <family val="2"/>
      </rPr>
      <t>Primary, Secondary &amp; SEN Schools</t>
    </r>
  </si>
  <si>
    <r>
      <t xml:space="preserve">Contract formed since </t>
    </r>
    <r>
      <rPr>
        <b/>
        <sz val="10"/>
        <rFont val="Arial"/>
        <family val="2"/>
      </rPr>
      <t>2012</t>
    </r>
    <r>
      <rPr>
        <sz val="10"/>
        <rFont val="Arial"/>
        <family val="2"/>
      </rPr>
      <t>.  No minimum project value or GIFA size, though projects over 1,000m</t>
    </r>
    <r>
      <rPr>
        <sz val="10"/>
        <rFont val="Calibri"/>
        <family val="2"/>
      </rPr>
      <t>²</t>
    </r>
    <r>
      <rPr>
        <sz val="10"/>
        <rFont val="Arial"/>
        <family val="2"/>
      </rPr>
      <t xml:space="preserve"> are of particular interest.</t>
    </r>
  </si>
  <si>
    <t>New Development (greenfield site), Re-Build &amp; Extension (exisiting site expansion) and Refurbishment projects are accepted.</t>
  </si>
  <si>
    <t>School Name</t>
  </si>
  <si>
    <t>Delivered Through Framework? Y/N</t>
  </si>
  <si>
    <t>Type of Site</t>
  </si>
  <si>
    <t>Project Category</t>
  </si>
  <si>
    <r>
      <t>School Building Category</t>
    </r>
    <r>
      <rPr>
        <i/>
        <sz val="10"/>
        <rFont val="Arial"/>
        <family val="2"/>
      </rPr>
      <t xml:space="preserve"> (schools only)</t>
    </r>
  </si>
  <si>
    <t>New Development</t>
  </si>
  <si>
    <t>Re-Build &amp; Extension</t>
  </si>
  <si>
    <t>Refurbishment</t>
  </si>
  <si>
    <t>Any project where 100% of the works being undertaken are new build and the site used is a greenfield site.  Includes significant infrastructure and external works.</t>
  </si>
  <si>
    <t>Any project where over 50% of the works being undertaken are new build, where the site used is adjacent to or the same as the existing site.  Including new build blocks, extensions to existing buildings and rebuilds which include elements of demolition.</t>
  </si>
  <si>
    <t>Any project which contains significant alterations or less than 50% new build to existing buildings.   The works are further categorised as light, medium and heavy refurbishment later on this form.</t>
  </si>
  <si>
    <r>
      <t>School Address/Location</t>
    </r>
    <r>
      <rPr>
        <i/>
        <sz val="10"/>
        <rFont val="Arial"/>
        <family val="2"/>
      </rPr>
      <t xml:space="preserve"> (max 255 characters)</t>
    </r>
  </si>
  <si>
    <t>Local Authority</t>
  </si>
  <si>
    <r>
      <t xml:space="preserve">Please complete the </t>
    </r>
    <r>
      <rPr>
        <b/>
        <sz val="10"/>
        <rFont val="Arial"/>
        <family val="2"/>
      </rPr>
      <t>Stage 1</t>
    </r>
    <r>
      <rPr>
        <sz val="10"/>
        <rFont val="Arial"/>
        <family val="2"/>
      </rPr>
      <t xml:space="preserve"> tab first.  These costs refer to contract let stage (Gateway 3).</t>
    </r>
  </si>
  <si>
    <r>
      <t xml:space="preserve">Please complete the </t>
    </r>
    <r>
      <rPr>
        <b/>
        <sz val="10"/>
        <rFont val="Arial"/>
        <family val="2"/>
      </rPr>
      <t>Stage 2</t>
    </r>
    <r>
      <rPr>
        <sz val="10"/>
        <rFont val="Arial"/>
        <family val="2"/>
      </rPr>
      <t xml:space="preserve"> tab </t>
    </r>
    <r>
      <rPr>
        <u/>
        <sz val="10"/>
        <rFont val="Arial"/>
        <family val="2"/>
      </rPr>
      <t>only</t>
    </r>
    <r>
      <rPr>
        <sz val="10"/>
        <rFont val="Arial"/>
        <family val="2"/>
      </rPr>
      <t xml:space="preserve"> if outturn costs are known, otherwise please leave blank.</t>
    </r>
  </si>
  <si>
    <t>Please complete all REQUIRED cells, incomplete data returns will not be included in the study.</t>
  </si>
  <si>
    <t>REQUIRED cells which are the minimum needed for a return.</t>
  </si>
  <si>
    <t>OPTIONAL cells.  Please complete if known.</t>
  </si>
  <si>
    <t>Cells will change to green once an entry has been made.</t>
  </si>
  <si>
    <t>Cell Types</t>
  </si>
  <si>
    <t>National School Delivery Cost Benchmarking
Stage 1 | Contract Let (Gateway 3) Costs</t>
  </si>
  <si>
    <t>2Q 2016</t>
  </si>
  <si>
    <t>3Q 2016</t>
  </si>
  <si>
    <t>4Q 2016</t>
  </si>
  <si>
    <t>1Q 2017</t>
  </si>
  <si>
    <t>2Q 2017</t>
  </si>
  <si>
    <t>3Q 2017</t>
  </si>
  <si>
    <t>4Q 2017</t>
  </si>
  <si>
    <t>1Q 2018</t>
  </si>
  <si>
    <t>School Building Category</t>
  </si>
  <si>
    <t>RefubishmentLevel</t>
  </si>
  <si>
    <t>TypeofSite</t>
  </si>
  <si>
    <t xml:space="preserve">Images: (please insert a picture/artist impression on the image tab)
</t>
  </si>
  <si>
    <t>Please use the image tab to add image</t>
  </si>
  <si>
    <t>2Q 2018</t>
  </si>
  <si>
    <t>3Q 2018</t>
  </si>
  <si>
    <t>4Q 2018</t>
  </si>
  <si>
    <t>1Q 2019</t>
  </si>
  <si>
    <t>2Q 2019</t>
  </si>
  <si>
    <t>3Q 2019</t>
  </si>
  <si>
    <t>4Q 2019</t>
  </si>
  <si>
    <t>1Q 2020</t>
  </si>
  <si>
    <t>2Q 2020</t>
  </si>
  <si>
    <t>3Q 2020</t>
  </si>
  <si>
    <t>4Q 2020</t>
  </si>
  <si>
    <t>1Q 2021</t>
  </si>
  <si>
    <t>2Q 2021</t>
  </si>
  <si>
    <t>3Q 2021</t>
  </si>
  <si>
    <t>4Q 2021</t>
  </si>
  <si>
    <t>1Q 2022</t>
  </si>
  <si>
    <r>
      <t xml:space="preserve">BCIS ALL-IN Tender Price Index (F = Forecast)
</t>
    </r>
    <r>
      <rPr>
        <b/>
        <sz val="8"/>
        <rFont val="Arial"/>
        <family val="2"/>
      </rPr>
      <t>Updated 30/08/2017</t>
    </r>
  </si>
  <si>
    <t>Updated 30/08/2017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</si>
</sst>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quot;£&quot;#,##0"/>
    <numFmt numFmtId="165" formatCode="&quot;£&quot;#,##0.00"/>
    <numFmt numFmtId="166" formatCode="&quot;£&quot;#,##0&quot;/m2&quot;"/>
    <numFmt numFmtId="167" formatCode="dd/mm/yyyy;@"/>
    <numFmt numFmtId="168" formatCode="_-&quot;£&quot;* #,##0_-;\-&quot;£&quot;* #,##0_-;_-&quot;£&quot;* &quot;-&quot;??_-;_-@_-"/>
    <numFmt numFmtId="169" formatCode="_-* #,##0_-;\-* #,##0_-;_-* &quot;-&quot;??_-;_-@_-"/>
    <numFmt numFmtId="170" formatCode="#,##0\ &quot;m2&quot;"/>
  </numFmts>
  <fonts count="41" x14ac:knownFonts="1">
    <font>
      <sz val="10"/>
      <name val="Arial"/>
    </font>
    <font>
      <sz val="10"/>
      <name val="Arial"/>
      <family val="2"/>
    </font>
    <font>
      <b/>
      <sz val="10"/>
      <name val="Arial"/>
      <family val="2"/>
    </font>
    <font>
      <sz val="8"/>
      <name val="Arial"/>
      <family val="2"/>
    </font>
    <font>
      <b/>
      <u/>
      <sz val="10"/>
      <name val="Arial"/>
      <family val="2"/>
    </font>
    <font>
      <sz val="10"/>
      <name val="Arial"/>
      <family val="2"/>
    </font>
    <font>
      <b/>
      <sz val="10"/>
      <name val="Arial"/>
      <family val="2"/>
    </font>
    <font>
      <sz val="11"/>
      <name val="Arial"/>
      <family val="2"/>
    </font>
    <font>
      <b/>
      <sz val="12"/>
      <name val="Arial"/>
      <family val="2"/>
    </font>
    <font>
      <sz val="12"/>
      <name val="Arial"/>
      <family val="2"/>
    </font>
    <font>
      <b/>
      <sz val="14"/>
      <name val="Arial"/>
      <family val="2"/>
    </font>
    <font>
      <sz val="11"/>
      <color indexed="8"/>
      <name val="Calibri"/>
      <family val="2"/>
    </font>
    <font>
      <sz val="10"/>
      <color indexed="8"/>
      <name val="Arial"/>
      <family val="2"/>
    </font>
    <font>
      <sz val="11"/>
      <color indexed="9"/>
      <name val="Calibri"/>
      <family val="2"/>
    </font>
    <font>
      <b/>
      <sz val="11"/>
      <color indexed="8"/>
      <name val="Calibri"/>
      <family val="2"/>
    </font>
    <font>
      <sz val="11"/>
      <color indexed="10"/>
      <name val="Calibri"/>
      <family val="2"/>
    </font>
    <font>
      <sz val="8"/>
      <color indexed="8"/>
      <name val="Arial"/>
      <family val="2"/>
    </font>
    <font>
      <sz val="12"/>
      <color indexed="22"/>
      <name val="Arial"/>
      <family val="2"/>
    </font>
    <font>
      <sz val="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name val="Arial"/>
      <family val="2"/>
    </font>
    <font>
      <i/>
      <sz val="10"/>
      <name val="Arial"/>
      <family val="2"/>
    </font>
    <font>
      <u/>
      <sz val="10"/>
      <name val="Arial"/>
      <family val="2"/>
    </font>
    <font>
      <sz val="10"/>
      <name val="Calibri"/>
      <family val="2"/>
    </font>
    <font>
      <sz val="16"/>
      <name val="Arial"/>
      <family val="2"/>
    </font>
    <font>
      <b/>
      <sz val="8"/>
      <color indexed="8"/>
      <name val="Arial"/>
      <family val="2"/>
    </font>
    <font>
      <b/>
      <sz val="8"/>
      <name val="Arial"/>
      <family val="2"/>
    </font>
    <font>
      <sz val="10"/>
      <color theme="0"/>
      <name val="Arial"/>
      <family val="2"/>
    </font>
    <font>
      <sz val="11"/>
      <color rgb="FF000000"/>
      <name val="Arial"/>
      <family val="2"/>
    </font>
    <font>
      <sz val="10"/>
      <color theme="0" tint="-0.499984740745262"/>
      <name val="Arial"/>
      <family val="2"/>
    </font>
    <font>
      <b/>
      <sz val="10"/>
      <color theme="0"/>
      <name val="Arial"/>
      <family val="2"/>
    </font>
    <font>
      <b/>
      <sz val="11"/>
      <color theme="0"/>
      <name val="Arial"/>
      <family val="2"/>
    </font>
    <font>
      <b/>
      <u/>
      <sz val="10"/>
      <color rgb="FFFF0000"/>
      <name val="Arial"/>
      <family val="2"/>
    </font>
    <font>
      <sz val="10"/>
      <color rgb="FFFF0000"/>
      <name val="Arial"/>
      <family val="2"/>
    </font>
    <font>
      <sz val="10"/>
      <color rgb="FF0F1838"/>
      <name val="Arial"/>
      <family val="2"/>
    </font>
  </fonts>
  <fills count="50">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22"/>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7"/>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B3E4C"/>
        <bgColor indexed="64"/>
      </patternFill>
    </fill>
    <fill>
      <patternFill patternType="solid">
        <fgColor theme="5" tint="0.59999389629810485"/>
        <bgColor indexed="64"/>
      </patternFill>
    </fill>
    <fill>
      <patternFill patternType="solid">
        <fgColor theme="6" tint="0.39997558519241921"/>
        <bgColor indexed="64"/>
      </patternFill>
    </fill>
  </fills>
  <borders count="49">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s>
  <cellStyleXfs count="76">
    <xf numFmtId="0" fontId="0" fillId="0" borderId="0"/>
    <xf numFmtId="0" fontId="11" fillId="8" borderId="0" applyNumberFormat="0" applyBorder="0" applyAlignment="0" applyProtection="0"/>
    <xf numFmtId="0" fontId="11" fillId="9" borderId="0" applyNumberFormat="0" applyBorder="0" applyAlignment="0" applyProtection="0"/>
    <xf numFmtId="0" fontId="13"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3" fillId="1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3" fillId="18"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3" fillId="1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3" fillId="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3" fillId="21" borderId="0" applyNumberFormat="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5" fillId="0" borderId="0"/>
    <xf numFmtId="3" fontId="17" fillId="0" borderId="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8" fillId="0" borderId="0">
      <alignment vertical="center"/>
    </xf>
    <xf numFmtId="0" fontId="15" fillId="0" borderId="0"/>
    <xf numFmtId="0" fontId="5" fillId="0" borderId="0"/>
    <xf numFmtId="0" fontId="5" fillId="0" borderId="0"/>
    <xf numFmtId="0" fontId="9" fillId="0" borderId="0"/>
    <xf numFmtId="0" fontId="12" fillId="0" borderId="0"/>
    <xf numFmtId="0" fontId="5" fillId="0" borderId="0"/>
    <xf numFmtId="9" fontId="1" fillId="0" borderId="0" applyFont="0" applyFill="0" applyBorder="0" applyAlignment="0" applyProtection="0"/>
    <xf numFmtId="4" fontId="19" fillId="25" borderId="1" applyNumberFormat="0" applyProtection="0">
      <alignment vertical="center"/>
    </xf>
    <xf numFmtId="4" fontId="20" fillId="25" borderId="1" applyNumberFormat="0" applyProtection="0">
      <alignment vertical="center"/>
    </xf>
    <xf numFmtId="4" fontId="19" fillId="25" borderId="1" applyNumberFormat="0" applyProtection="0">
      <alignment horizontal="left" vertical="center" indent="1"/>
    </xf>
    <xf numFmtId="0" fontId="19" fillId="25" borderId="1" applyNumberFormat="0" applyProtection="0">
      <alignment horizontal="left" vertical="top" indent="1"/>
    </xf>
    <xf numFmtId="4" fontId="19" fillId="27" borderId="0" applyNumberFormat="0" applyProtection="0">
      <alignment horizontal="left" vertical="center" indent="1"/>
    </xf>
    <xf numFmtId="4" fontId="12" fillId="2" borderId="1" applyNumberFormat="0" applyProtection="0">
      <alignment horizontal="right" vertical="center"/>
    </xf>
    <xf numFmtId="4" fontId="12" fillId="4" borderId="1" applyNumberFormat="0" applyProtection="0">
      <alignment horizontal="right" vertical="center"/>
    </xf>
    <xf numFmtId="4" fontId="12" fillId="11" borderId="1" applyNumberFormat="0" applyProtection="0">
      <alignment horizontal="right" vertical="center"/>
    </xf>
    <xf numFmtId="4" fontId="12" fillId="6" borderId="1" applyNumberFormat="0" applyProtection="0">
      <alignment horizontal="right" vertical="center"/>
    </xf>
    <xf numFmtId="4" fontId="12" fillId="7" borderId="1" applyNumberFormat="0" applyProtection="0">
      <alignment horizontal="right" vertical="center"/>
    </xf>
    <xf numFmtId="4" fontId="12" fillId="19" borderId="1" applyNumberFormat="0" applyProtection="0">
      <alignment horizontal="right" vertical="center"/>
    </xf>
    <xf numFmtId="4" fontId="12" fillId="15" borderId="1" applyNumberFormat="0" applyProtection="0">
      <alignment horizontal="right" vertical="center"/>
    </xf>
    <xf numFmtId="4" fontId="12" fillId="28" borderId="1" applyNumberFormat="0" applyProtection="0">
      <alignment horizontal="right" vertical="center"/>
    </xf>
    <xf numFmtId="4" fontId="12" fillId="5" borderId="1" applyNumberFormat="0" applyProtection="0">
      <alignment horizontal="right" vertical="center"/>
    </xf>
    <xf numFmtId="4" fontId="19" fillId="29" borderId="2" applyNumberFormat="0" applyProtection="0">
      <alignment horizontal="left" vertical="center" indent="1"/>
    </xf>
    <xf numFmtId="4" fontId="12" fillId="30" borderId="0" applyNumberFormat="0" applyProtection="0">
      <alignment horizontal="left" vertical="center" indent="1"/>
    </xf>
    <xf numFmtId="4" fontId="21" fillId="31" borderId="0" applyNumberFormat="0" applyProtection="0">
      <alignment horizontal="left" vertical="center" indent="1"/>
    </xf>
    <xf numFmtId="4" fontId="12" fillId="27" borderId="1" applyNumberFormat="0" applyProtection="0">
      <alignment horizontal="right" vertical="center"/>
    </xf>
    <xf numFmtId="4" fontId="12" fillId="30" borderId="0" applyNumberFormat="0" applyProtection="0">
      <alignment horizontal="left" vertical="center" indent="1"/>
    </xf>
    <xf numFmtId="4" fontId="12" fillId="27" borderId="0" applyNumberFormat="0" applyProtection="0">
      <alignment horizontal="left" vertical="center" indent="1"/>
    </xf>
    <xf numFmtId="0" fontId="5" fillId="31" borderId="1" applyNumberFormat="0" applyProtection="0">
      <alignment horizontal="left" vertical="center" indent="1"/>
    </xf>
    <xf numFmtId="0" fontId="5" fillId="31" borderId="1" applyNumberFormat="0" applyProtection="0">
      <alignment horizontal="left" vertical="top" indent="1"/>
    </xf>
    <xf numFmtId="0" fontId="5" fillId="27" borderId="1" applyNumberFormat="0" applyProtection="0">
      <alignment horizontal="left" vertical="center" indent="1"/>
    </xf>
    <xf numFmtId="0" fontId="5" fillId="27" borderId="1" applyNumberFormat="0" applyProtection="0">
      <alignment horizontal="left" vertical="top" indent="1"/>
    </xf>
    <xf numFmtId="0" fontId="5" fillId="3" borderId="1" applyNumberFormat="0" applyProtection="0">
      <alignment horizontal="left" vertical="center" indent="1"/>
    </xf>
    <xf numFmtId="0" fontId="5" fillId="3" borderId="1" applyNumberFormat="0" applyProtection="0">
      <alignment horizontal="left" vertical="top" indent="1"/>
    </xf>
    <xf numFmtId="0" fontId="5" fillId="30" borderId="1" applyNumberFormat="0" applyProtection="0">
      <alignment horizontal="left" vertical="center" indent="1"/>
    </xf>
    <xf numFmtId="0" fontId="5" fillId="30" borderId="1" applyNumberFormat="0" applyProtection="0">
      <alignment horizontal="left" vertical="top" indent="1"/>
    </xf>
    <xf numFmtId="0" fontId="5" fillId="32" borderId="3" applyNumberFormat="0">
      <protection locked="0"/>
    </xf>
    <xf numFmtId="4" fontId="12" fillId="26" borderId="1" applyNumberFormat="0" applyProtection="0">
      <alignment vertical="center"/>
    </xf>
    <xf numFmtId="4" fontId="22" fillId="26" borderId="1" applyNumberFormat="0" applyProtection="0">
      <alignment vertical="center"/>
    </xf>
    <xf numFmtId="4" fontId="12" fillId="26" borderId="1" applyNumberFormat="0" applyProtection="0">
      <alignment horizontal="left" vertical="center" indent="1"/>
    </xf>
    <xf numFmtId="0" fontId="12" fillId="26" borderId="1" applyNumberFormat="0" applyProtection="0">
      <alignment horizontal="left" vertical="top" indent="1"/>
    </xf>
    <xf numFmtId="4" fontId="12" fillId="30" borderId="1" applyNumberFormat="0" applyProtection="0">
      <alignment horizontal="right" vertical="center"/>
    </xf>
    <xf numFmtId="4" fontId="22" fillId="30" borderId="1" applyNumberFormat="0" applyProtection="0">
      <alignment horizontal="right" vertical="center"/>
    </xf>
    <xf numFmtId="4" fontId="12" fillId="27" borderId="1" applyNumberFormat="0" applyProtection="0">
      <alignment horizontal="left" vertical="center" indent="1"/>
    </xf>
    <xf numFmtId="0" fontId="12" fillId="27" borderId="1" applyNumberFormat="0" applyProtection="0">
      <alignment horizontal="left" vertical="top" indent="1"/>
    </xf>
    <xf numFmtId="4" fontId="23" fillId="33" borderId="0" applyNumberFormat="0" applyProtection="0">
      <alignment horizontal="left" vertical="center" indent="1"/>
    </xf>
    <xf numFmtId="4" fontId="24" fillId="30" borderId="1" applyNumberFormat="0" applyProtection="0">
      <alignment horizontal="right" vertical="center"/>
    </xf>
    <xf numFmtId="0" fontId="25" fillId="0" borderId="0" applyNumberFormat="0" applyFill="0" applyBorder="0" applyAlignment="0" applyProtection="0"/>
  </cellStyleXfs>
  <cellXfs count="330">
    <xf numFmtId="0" fontId="0" fillId="0" borderId="0" xfId="0"/>
    <xf numFmtId="0" fontId="5" fillId="0" borderId="0" xfId="0" applyFont="1"/>
    <xf numFmtId="0" fontId="5" fillId="0" borderId="0" xfId="0" applyFont="1" applyBorder="1"/>
    <xf numFmtId="0" fontId="0" fillId="0" borderId="0" xfId="0" applyFill="1" applyBorder="1"/>
    <xf numFmtId="9" fontId="0" fillId="0" borderId="0" xfId="0" applyNumberFormat="1"/>
    <xf numFmtId="0" fontId="0" fillId="0" borderId="0" xfId="0" applyFill="1"/>
    <xf numFmtId="0" fontId="11" fillId="0" borderId="0" xfId="33" applyFont="1" applyFill="1" applyBorder="1" applyAlignment="1">
      <alignment horizontal="left"/>
    </xf>
    <xf numFmtId="0" fontId="16" fillId="34" borderId="4" xfId="33" applyFont="1" applyFill="1" applyBorder="1" applyAlignment="1">
      <alignment horizontal="center"/>
    </xf>
    <xf numFmtId="0" fontId="16" fillId="0" borderId="3" xfId="33" applyFont="1" applyFill="1" applyBorder="1" applyAlignment="1">
      <alignment horizontal="left" wrapText="1"/>
    </xf>
    <xf numFmtId="0" fontId="16" fillId="0" borderId="3" xfId="33" applyFont="1" applyFill="1" applyBorder="1" applyAlignment="1">
      <alignment wrapText="1"/>
    </xf>
    <xf numFmtId="0" fontId="16" fillId="0" borderId="3" xfId="33" applyFont="1" applyFill="1" applyBorder="1" applyAlignment="1">
      <alignment horizontal="right" wrapText="1"/>
    </xf>
    <xf numFmtId="0" fontId="3" fillId="35" borderId="3" xfId="0" applyFont="1" applyFill="1" applyBorder="1"/>
    <xf numFmtId="0" fontId="3" fillId="0" borderId="3" xfId="0" applyFont="1" applyBorder="1"/>
    <xf numFmtId="0" fontId="16" fillId="34" borderId="5" xfId="33" applyFont="1" applyFill="1" applyBorder="1" applyAlignment="1">
      <alignment horizontal="left"/>
    </xf>
    <xf numFmtId="0" fontId="16" fillId="34" borderId="6" xfId="33" applyFont="1" applyFill="1" applyBorder="1" applyAlignment="1">
      <alignment horizontal="left"/>
    </xf>
    <xf numFmtId="0" fontId="3" fillId="0" borderId="3" xfId="0" applyFont="1" applyFill="1" applyBorder="1"/>
    <xf numFmtId="0" fontId="2" fillId="35" borderId="3" xfId="0" applyFont="1" applyFill="1" applyBorder="1" applyAlignment="1">
      <alignment vertical="top" wrapText="1"/>
    </xf>
    <xf numFmtId="0" fontId="2" fillId="35" borderId="3" xfId="0" applyFont="1" applyFill="1" applyBorder="1" applyAlignment="1">
      <alignment horizontal="center"/>
    </xf>
    <xf numFmtId="0" fontId="2" fillId="35" borderId="3" xfId="0" applyFont="1" applyFill="1" applyBorder="1"/>
    <xf numFmtId="9" fontId="0" fillId="0" borderId="3" xfId="0" applyNumberFormat="1" applyFill="1" applyBorder="1"/>
    <xf numFmtId="0" fontId="0" fillId="36" borderId="0" xfId="0" applyFill="1" applyBorder="1"/>
    <xf numFmtId="0" fontId="0" fillId="36" borderId="7" xfId="0" applyFill="1" applyBorder="1"/>
    <xf numFmtId="0" fontId="0" fillId="0" borderId="0" xfId="0" applyBorder="1"/>
    <xf numFmtId="44" fontId="5" fillId="0" borderId="8" xfId="24" applyFont="1" applyFill="1" applyBorder="1"/>
    <xf numFmtId="44" fontId="5" fillId="0" borderId="9" xfId="24" applyFont="1" applyFill="1" applyBorder="1"/>
    <xf numFmtId="44" fontId="2" fillId="0" borderId="9" xfId="24" applyFont="1" applyFill="1" applyBorder="1"/>
    <xf numFmtId="0" fontId="0" fillId="0" borderId="10" xfId="0" applyBorder="1"/>
    <xf numFmtId="0" fontId="0" fillId="0" borderId="11" xfId="0" applyBorder="1"/>
    <xf numFmtId="0" fontId="0" fillId="0" borderId="12" xfId="0" applyBorder="1"/>
    <xf numFmtId="0" fontId="4" fillId="0" borderId="13" xfId="32" applyFont="1" applyFill="1" applyBorder="1"/>
    <xf numFmtId="0" fontId="5" fillId="0" borderId="0" xfId="32" applyFont="1" applyFill="1" applyBorder="1"/>
    <xf numFmtId="164" fontId="5" fillId="0" borderId="0" xfId="32" applyNumberFormat="1" applyFont="1" applyFill="1" applyBorder="1"/>
    <xf numFmtId="2" fontId="5" fillId="0" borderId="0" xfId="32" applyNumberFormat="1" applyFont="1" applyFill="1" applyBorder="1"/>
    <xf numFmtId="0" fontId="12" fillId="0" borderId="0" xfId="32" applyFont="1" applyFill="1" applyBorder="1"/>
    <xf numFmtId="0" fontId="12" fillId="0" borderId="14" xfId="32" applyFont="1" applyFill="1" applyBorder="1"/>
    <xf numFmtId="0" fontId="5" fillId="0" borderId="13" xfId="34" applyFont="1" applyFill="1" applyBorder="1"/>
    <xf numFmtId="0" fontId="5" fillId="0" borderId="0" xfId="34" applyFont="1" applyFill="1" applyBorder="1"/>
    <xf numFmtId="170" fontId="5" fillId="0" borderId="0" xfId="34" applyNumberFormat="1" applyFont="1" applyFill="1" applyBorder="1" applyProtection="1">
      <protection locked="0"/>
    </xf>
    <xf numFmtId="10" fontId="5" fillId="0" borderId="0" xfId="35" applyNumberFormat="1" applyFont="1" applyFill="1" applyBorder="1"/>
    <xf numFmtId="164" fontId="5" fillId="0" borderId="0" xfId="24" applyNumberFormat="1" applyFont="1" applyFill="1" applyBorder="1" applyProtection="1">
      <protection locked="0"/>
    </xf>
    <xf numFmtId="2" fontId="12" fillId="0" borderId="0" xfId="32" applyNumberFormat="1" applyFont="1" applyFill="1" applyBorder="1"/>
    <xf numFmtId="44" fontId="5" fillId="0" borderId="0" xfId="24" applyFont="1" applyFill="1" applyBorder="1"/>
    <xf numFmtId="164" fontId="5" fillId="0" borderId="0" xfId="24" applyNumberFormat="1" applyFont="1" applyFill="1" applyBorder="1"/>
    <xf numFmtId="166" fontId="12" fillId="0" borderId="0" xfId="23" applyNumberFormat="1" applyFont="1" applyFill="1" applyBorder="1"/>
    <xf numFmtId="0" fontId="12" fillId="0" borderId="14" xfId="32" quotePrefix="1" applyFont="1" applyFill="1" applyBorder="1"/>
    <xf numFmtId="0" fontId="0" fillId="0" borderId="14" xfId="0" applyFill="1" applyBorder="1"/>
    <xf numFmtId="0" fontId="0" fillId="0" borderId="15" xfId="0" applyBorder="1"/>
    <xf numFmtId="0" fontId="0" fillId="0" borderId="16" xfId="0" applyBorder="1"/>
    <xf numFmtId="0" fontId="0" fillId="0" borderId="17" xfId="0" applyBorder="1"/>
    <xf numFmtId="0" fontId="16" fillId="34" borderId="18" xfId="33" applyFont="1" applyFill="1" applyBorder="1" applyAlignment="1">
      <alignment horizontal="center"/>
    </xf>
    <xf numFmtId="0" fontId="16" fillId="0" borderId="19" xfId="33" applyFont="1" applyFill="1" applyBorder="1" applyAlignment="1">
      <alignment horizontal="right" wrapText="1"/>
    </xf>
    <xf numFmtId="0" fontId="3" fillId="0" borderId="0" xfId="0" applyFont="1"/>
    <xf numFmtId="0" fontId="2" fillId="0" borderId="0" xfId="0" applyFont="1"/>
    <xf numFmtId="0" fontId="2" fillId="0" borderId="0" xfId="0" quotePrefix="1" applyFont="1"/>
    <xf numFmtId="0" fontId="0" fillId="0" borderId="14" xfId="0" applyBorder="1"/>
    <xf numFmtId="0" fontId="0" fillId="0" borderId="13" xfId="0" applyBorder="1"/>
    <xf numFmtId="0" fontId="8" fillId="0" borderId="13" xfId="0" applyFont="1" applyBorder="1"/>
    <xf numFmtId="0" fontId="2" fillId="0" borderId="13" xfId="0" applyFont="1" applyBorder="1"/>
    <xf numFmtId="0" fontId="2" fillId="0" borderId="13" xfId="0" applyFont="1" applyFill="1" applyBorder="1"/>
    <xf numFmtId="0" fontId="33" fillId="0" borderId="0" xfId="0" applyFont="1" applyFill="1" applyBorder="1"/>
    <xf numFmtId="0" fontId="5" fillId="0" borderId="0" xfId="0" applyFont="1" applyFill="1" applyBorder="1"/>
    <xf numFmtId="0" fontId="0" fillId="0" borderId="13" xfId="0" applyFill="1" applyBorder="1"/>
    <xf numFmtId="0" fontId="34" fillId="0" borderId="0"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5" fillId="0" borderId="13" xfId="0" applyFont="1" applyBorder="1" applyAlignment="1">
      <alignment horizontal="left" vertical="center"/>
    </xf>
    <xf numFmtId="0" fontId="12" fillId="0" borderId="0" xfId="0" applyFont="1" applyBorder="1" applyAlignment="1">
      <alignment horizontal="left" vertical="center"/>
    </xf>
    <xf numFmtId="0" fontId="2" fillId="36" borderId="0" xfId="0" applyFont="1" applyFill="1" applyBorder="1" applyAlignment="1">
      <alignment horizontal="left"/>
    </xf>
    <xf numFmtId="0" fontId="0" fillId="0" borderId="0" xfId="0" applyBorder="1" applyAlignment="1">
      <alignment vertical="center"/>
    </xf>
    <xf numFmtId="0" fontId="0" fillId="0" borderId="0" xfId="0" applyBorder="1" applyAlignment="1"/>
    <xf numFmtId="0" fontId="5" fillId="0" borderId="0" xfId="31" applyFill="1" applyBorder="1"/>
    <xf numFmtId="168" fontId="0" fillId="0" borderId="3" xfId="23" applyNumberFormat="1" applyFont="1" applyFill="1" applyBorder="1"/>
    <xf numFmtId="0" fontId="0" fillId="36" borderId="7" xfId="0" applyFill="1" applyBorder="1" applyAlignment="1">
      <alignment horizontal="left"/>
    </xf>
    <xf numFmtId="0" fontId="2" fillId="36" borderId="0" xfId="0" applyFont="1" applyFill="1" applyBorder="1" applyAlignment="1">
      <alignment horizontal="left"/>
    </xf>
    <xf numFmtId="0" fontId="10" fillId="0" borderId="0" xfId="0" applyFont="1" applyBorder="1" applyAlignment="1">
      <alignment vertical="center"/>
    </xf>
    <xf numFmtId="0" fontId="5" fillId="0" borderId="0" xfId="0" applyFont="1" applyFill="1" applyBorder="1" applyAlignment="1">
      <alignment vertical="top" wrapText="1"/>
    </xf>
    <xf numFmtId="0" fontId="5" fillId="0" borderId="7" xfId="0" applyFont="1" applyFill="1" applyBorder="1" applyAlignment="1">
      <alignment vertical="center"/>
    </xf>
    <xf numFmtId="0" fontId="0" fillId="0" borderId="3" xfId="0" applyBorder="1"/>
    <xf numFmtId="0" fontId="2" fillId="37" borderId="20" xfId="0" applyFont="1" applyFill="1" applyBorder="1" applyAlignment="1"/>
    <xf numFmtId="0" fontId="5" fillId="36" borderId="7" xfId="0" applyFont="1" applyFill="1" applyBorder="1" applyAlignment="1">
      <alignment horizontal="left" vertical="top"/>
    </xf>
    <xf numFmtId="0" fontId="0" fillId="36" borderId="7" xfId="0" applyFill="1" applyBorder="1" applyAlignment="1">
      <alignment horizontal="left" vertical="center"/>
    </xf>
    <xf numFmtId="0" fontId="0" fillId="36" borderId="7" xfId="0" applyFill="1" applyBorder="1" applyAlignment="1">
      <alignment vertical="center"/>
    </xf>
    <xf numFmtId="0" fontId="2" fillId="37" borderId="7" xfId="0" applyFont="1" applyFill="1" applyBorder="1" applyAlignment="1">
      <alignment horizontal="left"/>
    </xf>
    <xf numFmtId="0" fontId="2" fillId="37" borderId="7" xfId="0" applyFont="1" applyFill="1" applyBorder="1"/>
    <xf numFmtId="0" fontId="6" fillId="37" borderId="7" xfId="0" applyFont="1" applyFill="1" applyBorder="1" applyAlignment="1">
      <alignment horizontal="left"/>
    </xf>
    <xf numFmtId="0" fontId="2" fillId="37" borderId="21" xfId="0" applyFont="1" applyFill="1" applyBorder="1" applyAlignment="1">
      <alignment horizontal="left"/>
    </xf>
    <xf numFmtId="166" fontId="2" fillId="37" borderId="22" xfId="0" applyNumberFormat="1" applyFont="1" applyFill="1" applyBorder="1"/>
    <xf numFmtId="166" fontId="2" fillId="37" borderId="23" xfId="0" applyNumberFormat="1" applyFont="1" applyFill="1" applyBorder="1"/>
    <xf numFmtId="164" fontId="5" fillId="35" borderId="3" xfId="0" applyNumberFormat="1" applyFont="1" applyFill="1" applyBorder="1" applyAlignment="1">
      <alignment horizontal="center" vertical="center"/>
    </xf>
    <xf numFmtId="164" fontId="5" fillId="37" borderId="3" xfId="0" applyNumberFormat="1" applyFont="1" applyFill="1" applyBorder="1" applyAlignment="1">
      <alignment horizontal="center"/>
    </xf>
    <xf numFmtId="164" fontId="5" fillId="35" borderId="3" xfId="0" applyNumberFormat="1" applyFont="1" applyFill="1" applyBorder="1" applyAlignment="1">
      <alignment horizontal="center"/>
    </xf>
    <xf numFmtId="0" fontId="5" fillId="37" borderId="24" xfId="0" applyFont="1" applyFill="1" applyBorder="1" applyAlignment="1">
      <alignment vertical="center"/>
    </xf>
    <xf numFmtId="164" fontId="5" fillId="37" borderId="25" xfId="0" applyNumberFormat="1" applyFont="1" applyFill="1" applyBorder="1" applyAlignment="1">
      <alignment horizontal="center" vertical="center"/>
    </xf>
    <xf numFmtId="0" fontId="5" fillId="37" borderId="26" xfId="0" applyFont="1" applyFill="1" applyBorder="1" applyAlignment="1">
      <alignment horizontal="left"/>
    </xf>
    <xf numFmtId="9" fontId="5" fillId="35" borderId="27" xfId="35" applyFont="1" applyFill="1" applyBorder="1" applyAlignment="1">
      <alignment horizontal="left" vertical="center"/>
    </xf>
    <xf numFmtId="0" fontId="5" fillId="35" borderId="28" xfId="0" applyFont="1" applyFill="1" applyBorder="1" applyAlignment="1">
      <alignment horizontal="left" vertical="center"/>
    </xf>
    <xf numFmtId="0" fontId="5" fillId="37" borderId="28" xfId="0" applyFont="1" applyFill="1" applyBorder="1" applyAlignment="1">
      <alignment horizontal="right"/>
    </xf>
    <xf numFmtId="9" fontId="5" fillId="37" borderId="27" xfId="35" applyFont="1" applyFill="1" applyBorder="1" applyAlignment="1">
      <alignment horizontal="left"/>
    </xf>
    <xf numFmtId="0" fontId="5" fillId="35" borderId="28" xfId="0" applyFont="1" applyFill="1" applyBorder="1" applyAlignment="1">
      <alignment horizontal="left"/>
    </xf>
    <xf numFmtId="9" fontId="5" fillId="35" borderId="27" xfId="35" applyFont="1" applyFill="1" applyBorder="1" applyAlignment="1">
      <alignment horizontal="left"/>
    </xf>
    <xf numFmtId="0" fontId="5" fillId="37" borderId="29" xfId="0" applyFont="1" applyFill="1" applyBorder="1" applyAlignment="1">
      <alignment horizontal="right"/>
    </xf>
    <xf numFmtId="164" fontId="5" fillId="37" borderId="30" xfId="0" applyNumberFormat="1" applyFont="1" applyFill="1" applyBorder="1" applyAlignment="1">
      <alignment horizontal="center"/>
    </xf>
    <xf numFmtId="9" fontId="5" fillId="37" borderId="31" xfId="35" applyFont="1" applyFill="1" applyBorder="1" applyAlignment="1">
      <alignment horizontal="left"/>
    </xf>
    <xf numFmtId="0" fontId="0" fillId="0" borderId="0" xfId="0" applyNumberFormat="1"/>
    <xf numFmtId="0" fontId="35" fillId="0" borderId="0" xfId="0" applyFont="1" applyFill="1" applyBorder="1" applyAlignment="1">
      <alignment vertical="center" wrapText="1"/>
    </xf>
    <xf numFmtId="0" fontId="35" fillId="0" borderId="0" xfId="0" applyFont="1" applyBorder="1"/>
    <xf numFmtId="0" fontId="0" fillId="0" borderId="3" xfId="0" applyNumberFormat="1" applyBorder="1"/>
    <xf numFmtId="0" fontId="35" fillId="0" borderId="0" xfId="0" applyFont="1" applyBorder="1" applyAlignment="1">
      <alignment vertical="center"/>
    </xf>
    <xf numFmtId="170" fontId="2" fillId="0" borderId="22" xfId="0" applyNumberFormat="1" applyFont="1" applyFill="1" applyBorder="1" applyAlignment="1">
      <alignment horizontal="right"/>
    </xf>
    <xf numFmtId="3" fontId="2" fillId="0" borderId="22" xfId="0" applyNumberFormat="1" applyFont="1" applyFill="1" applyBorder="1" applyAlignment="1">
      <alignment horizontal="right"/>
    </xf>
    <xf numFmtId="0" fontId="2" fillId="0" borderId="22" xfId="0" applyFont="1" applyFill="1" applyBorder="1"/>
    <xf numFmtId="164" fontId="2" fillId="0" borderId="22" xfId="0" applyNumberFormat="1" applyFont="1" applyFill="1" applyBorder="1"/>
    <xf numFmtId="0" fontId="5" fillId="0" borderId="32" xfId="0" applyFont="1" applyFill="1" applyBorder="1"/>
    <xf numFmtId="0" fontId="0" fillId="0" borderId="33" xfId="0" applyFill="1" applyBorder="1"/>
    <xf numFmtId="0" fontId="35" fillId="0" borderId="15" xfId="0" applyFont="1" applyFill="1" applyBorder="1" applyAlignment="1">
      <alignment vertical="center" wrapText="1"/>
    </xf>
    <xf numFmtId="0" fontId="5" fillId="0" borderId="34" xfId="0" applyFont="1" applyBorder="1" applyAlignment="1">
      <alignment horizontal="left" vertical="center" wrapText="1"/>
    </xf>
    <xf numFmtId="0" fontId="5" fillId="0" borderId="22" xfId="0" applyFont="1" applyFill="1" applyBorder="1" applyAlignment="1">
      <alignment vertical="top" wrapText="1"/>
    </xf>
    <xf numFmtId="167" fontId="2" fillId="0" borderId="23" xfId="0" applyNumberFormat="1" applyFont="1" applyFill="1" applyBorder="1" applyAlignment="1">
      <alignment wrapText="1"/>
    </xf>
    <xf numFmtId="166" fontId="0" fillId="36" borderId="22" xfId="0" applyNumberFormat="1" applyFill="1" applyBorder="1" applyAlignment="1"/>
    <xf numFmtId="166" fontId="0" fillId="36" borderId="22" xfId="0" applyNumberFormat="1" applyFill="1" applyBorder="1"/>
    <xf numFmtId="0" fontId="5" fillId="0" borderId="36" xfId="0" applyFont="1" applyFill="1" applyBorder="1"/>
    <xf numFmtId="0" fontId="5" fillId="0" borderId="34" xfId="0" applyFont="1" applyBorder="1" applyAlignment="1">
      <alignment vertical="top" wrapText="1"/>
    </xf>
    <xf numFmtId="0" fontId="2" fillId="0" borderId="13" xfId="0" applyFont="1" applyBorder="1" applyAlignment="1">
      <alignment horizontal="right"/>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36" fillId="0" borderId="0" xfId="0" applyFont="1" applyFill="1" applyBorder="1"/>
    <xf numFmtId="0" fontId="33" fillId="38" borderId="0" xfId="0" applyFont="1" applyFill="1" applyBorder="1"/>
    <xf numFmtId="0" fontId="0" fillId="38" borderId="0" xfId="0" applyFill="1" applyBorder="1"/>
    <xf numFmtId="0" fontId="5" fillId="36" borderId="24" xfId="0" applyFont="1" applyFill="1" applyBorder="1" applyAlignment="1">
      <alignment vertical="center"/>
    </xf>
    <xf numFmtId="0" fontId="2" fillId="0" borderId="26" xfId="0" applyFont="1" applyFill="1" applyBorder="1" applyAlignment="1">
      <alignment horizontal="left" wrapText="1"/>
    </xf>
    <xf numFmtId="0" fontId="2" fillId="38" borderId="37" xfId="0" applyFont="1" applyFill="1" applyBorder="1" applyAlignment="1">
      <alignment horizontal="left" wrapText="1"/>
    </xf>
    <xf numFmtId="0" fontId="5" fillId="36" borderId="28" xfId="0" applyFont="1" applyFill="1" applyBorder="1" applyAlignment="1">
      <alignment vertical="top" wrapText="1"/>
    </xf>
    <xf numFmtId="9" fontId="2" fillId="0" borderId="27" xfId="35" applyFont="1" applyFill="1" applyBorder="1" applyAlignment="1">
      <alignment horizontal="right"/>
    </xf>
    <xf numFmtId="9" fontId="2" fillId="38" borderId="34" xfId="35" applyFont="1" applyFill="1" applyBorder="1" applyAlignment="1">
      <alignment horizontal="right"/>
    </xf>
    <xf numFmtId="9" fontId="2" fillId="0" borderId="0" xfId="35" applyFont="1" applyFill="1" applyBorder="1" applyAlignment="1"/>
    <xf numFmtId="0" fontId="0" fillId="36" borderId="28" xfId="0" applyFill="1" applyBorder="1" applyAlignment="1">
      <alignment vertical="top"/>
    </xf>
    <xf numFmtId="0" fontId="2" fillId="0" borderId="27" xfId="0" applyFont="1" applyFill="1" applyBorder="1" applyAlignment="1">
      <alignment horizontal="right"/>
    </xf>
    <xf numFmtId="9" fontId="2" fillId="38" borderId="37" xfId="35" applyFont="1" applyFill="1" applyBorder="1" applyAlignment="1"/>
    <xf numFmtId="0" fontId="5" fillId="36" borderId="28" xfId="0" applyFont="1" applyFill="1" applyBorder="1" applyAlignment="1">
      <alignment vertical="top"/>
    </xf>
    <xf numFmtId="0" fontId="2" fillId="0" borderId="22" xfId="0" applyNumberFormat="1" applyFont="1" applyFill="1" applyBorder="1" applyAlignment="1">
      <alignment horizontal="left"/>
    </xf>
    <xf numFmtId="0" fontId="2" fillId="38" borderId="34" xfId="0" applyFont="1" applyFill="1" applyBorder="1"/>
    <xf numFmtId="0" fontId="5" fillId="36" borderId="28" xfId="0" applyFont="1" applyFill="1" applyBorder="1" applyAlignment="1">
      <alignment horizontal="left" vertical="top"/>
    </xf>
    <xf numFmtId="0" fontId="2" fillId="38" borderId="37" xfId="0" applyFont="1" applyFill="1" applyBorder="1"/>
    <xf numFmtId="0" fontId="2" fillId="0" borderId="0" xfId="0" applyFont="1" applyFill="1" applyBorder="1" applyAlignment="1">
      <alignment horizontal="left"/>
    </xf>
    <xf numFmtId="0" fontId="5" fillId="36" borderId="38" xfId="0" applyFont="1" applyFill="1" applyBorder="1" applyAlignment="1">
      <alignment horizontal="left" vertical="top"/>
    </xf>
    <xf numFmtId="0" fontId="5" fillId="36" borderId="29" xfId="0" applyFont="1" applyFill="1" applyBorder="1" applyAlignment="1">
      <alignment horizontal="left" vertical="top"/>
    </xf>
    <xf numFmtId="0" fontId="5" fillId="0" borderId="0" xfId="0" applyFont="1" applyFill="1" applyBorder="1" applyAlignment="1">
      <alignment horizontal="left" vertical="top"/>
    </xf>
    <xf numFmtId="3" fontId="2" fillId="0" borderId="0" xfId="0" applyNumberFormat="1" applyFont="1" applyFill="1" applyBorder="1" applyAlignment="1">
      <alignment horizontal="right"/>
    </xf>
    <xf numFmtId="0" fontId="2" fillId="0" borderId="0" xfId="0" applyFont="1" applyFill="1" applyBorder="1"/>
    <xf numFmtId="0" fontId="5" fillId="36" borderId="39" xfId="0" applyFont="1" applyFill="1" applyBorder="1" applyAlignment="1">
      <alignment horizontal="left" vertical="top"/>
    </xf>
    <xf numFmtId="3" fontId="2" fillId="0" borderId="20" xfId="0" applyNumberFormat="1" applyFont="1" applyFill="1" applyBorder="1"/>
    <xf numFmtId="3" fontId="2" fillId="0" borderId="22" xfId="0" applyNumberFormat="1" applyFont="1" applyFill="1" applyBorder="1"/>
    <xf numFmtId="0" fontId="2" fillId="0" borderId="0" xfId="0" applyFont="1" applyFill="1" applyBorder="1" applyAlignment="1"/>
    <xf numFmtId="0" fontId="0" fillId="0" borderId="0" xfId="0" applyFill="1" applyBorder="1" applyAlignment="1"/>
    <xf numFmtId="0" fontId="5" fillId="0" borderId="0" xfId="0" applyFont="1" applyFill="1" applyBorder="1" applyAlignment="1">
      <alignment horizontal="left" vertical="center" wrapText="1"/>
    </xf>
    <xf numFmtId="0" fontId="35" fillId="0" borderId="0" xfId="0" applyFont="1" applyFill="1" applyBorder="1"/>
    <xf numFmtId="164" fontId="2" fillId="37" borderId="23" xfId="0" applyNumberFormat="1" applyFont="1" applyFill="1" applyBorder="1"/>
    <xf numFmtId="164" fontId="2" fillId="0" borderId="0" xfId="0" applyNumberFormat="1" applyFont="1" applyFill="1" applyBorder="1"/>
    <xf numFmtId="0" fontId="8" fillId="36" borderId="0" xfId="0" applyFont="1" applyFill="1" applyBorder="1"/>
    <xf numFmtId="0" fontId="36" fillId="36" borderId="0" xfId="0" applyFont="1" applyFill="1" applyBorder="1"/>
    <xf numFmtId="170" fontId="2" fillId="36" borderId="40" xfId="0" applyNumberFormat="1" applyFont="1" applyFill="1" applyBorder="1" applyAlignment="1"/>
    <xf numFmtId="0" fontId="2" fillId="36" borderId="41" xfId="0" applyFont="1" applyFill="1" applyBorder="1" applyAlignment="1">
      <alignment horizontal="left"/>
    </xf>
    <xf numFmtId="44" fontId="0" fillId="0" borderId="3" xfId="0" applyNumberFormat="1" applyBorder="1"/>
    <xf numFmtId="167" fontId="0" fillId="0" borderId="3" xfId="0" applyNumberFormat="1" applyBorder="1"/>
    <xf numFmtId="0" fontId="0" fillId="39" borderId="3" xfId="0" applyFill="1" applyBorder="1"/>
    <xf numFmtId="0" fontId="0" fillId="39" borderId="3" xfId="0" applyNumberFormat="1" applyFill="1" applyBorder="1"/>
    <xf numFmtId="0" fontId="0" fillId="40" borderId="3" xfId="0" applyFill="1" applyBorder="1"/>
    <xf numFmtId="0" fontId="0" fillId="40" borderId="3" xfId="0" applyNumberFormat="1" applyFill="1" applyBorder="1"/>
    <xf numFmtId="0" fontId="0" fillId="41" borderId="3" xfId="0" applyFill="1" applyBorder="1"/>
    <xf numFmtId="0" fontId="0" fillId="41" borderId="3" xfId="0" applyNumberFormat="1" applyFill="1" applyBorder="1"/>
    <xf numFmtId="0" fontId="0" fillId="42" borderId="3" xfId="0" applyNumberFormat="1" applyFill="1" applyBorder="1"/>
    <xf numFmtId="0" fontId="5" fillId="43" borderId="7" xfId="0" applyFont="1" applyFill="1" applyBorder="1"/>
    <xf numFmtId="0" fontId="5" fillId="43" borderId="3" xfId="0" applyFont="1" applyFill="1" applyBorder="1"/>
    <xf numFmtId="0" fontId="0" fillId="43" borderId="3" xfId="0" applyNumberFormat="1" applyFill="1" applyBorder="1"/>
    <xf numFmtId="0" fontId="0" fillId="0" borderId="0" xfId="0" applyNumberFormat="1" applyBorder="1"/>
    <xf numFmtId="0" fontId="0" fillId="44" borderId="3" xfId="0" applyFill="1" applyBorder="1"/>
    <xf numFmtId="0" fontId="0" fillId="44" borderId="3" xfId="0" applyNumberFormat="1" applyFill="1" applyBorder="1"/>
    <xf numFmtId="0" fontId="0" fillId="45" borderId="3" xfId="0" applyNumberFormat="1" applyFill="1" applyBorder="1"/>
    <xf numFmtId="3" fontId="0" fillId="0" borderId="3" xfId="0" applyNumberFormat="1" applyBorder="1"/>
    <xf numFmtId="10" fontId="0" fillId="0" borderId="3" xfId="35" applyNumberFormat="1" applyFont="1" applyBorder="1"/>
    <xf numFmtId="0" fontId="5" fillId="36" borderId="7" xfId="0" applyFont="1" applyFill="1" applyBorder="1" applyAlignment="1">
      <alignment horizontal="left" vertical="center"/>
    </xf>
    <xf numFmtId="0" fontId="5" fillId="0" borderId="3" xfId="0" applyFont="1" applyBorder="1"/>
    <xf numFmtId="0" fontId="2" fillId="37" borderId="3" xfId="0" applyFont="1" applyFill="1" applyBorder="1" applyAlignment="1"/>
    <xf numFmtId="0" fontId="37" fillId="0" borderId="0" xfId="0" applyFont="1" applyAlignment="1">
      <alignment vertical="center"/>
    </xf>
    <xf numFmtId="0" fontId="5" fillId="36" borderId="7" xfId="0" applyFont="1" applyFill="1" applyBorder="1" applyAlignment="1">
      <alignment horizontal="left"/>
    </xf>
    <xf numFmtId="0" fontId="0" fillId="36" borderId="42" xfId="0" applyNumberFormat="1" applyFill="1" applyBorder="1"/>
    <xf numFmtId="0" fontId="5" fillId="36" borderId="43" xfId="0" applyFont="1" applyFill="1" applyBorder="1" applyAlignment="1">
      <alignment vertical="center"/>
    </xf>
    <xf numFmtId="168" fontId="5" fillId="0" borderId="0" xfId="24" applyNumberFormat="1" applyFont="1" applyFill="1" applyBorder="1"/>
    <xf numFmtId="167" fontId="2" fillId="0" borderId="44" xfId="0" applyNumberFormat="1" applyFont="1" applyFill="1" applyBorder="1" applyAlignment="1">
      <alignment horizontal="left" wrapText="1"/>
    </xf>
    <xf numFmtId="9" fontId="2" fillId="0" borderId="45" xfId="35" applyFont="1" applyFill="1" applyBorder="1" applyAlignment="1">
      <alignment horizontal="left"/>
    </xf>
    <xf numFmtId="0" fontId="38" fillId="0" borderId="0" xfId="0" applyFont="1" applyFill="1" applyBorder="1"/>
    <xf numFmtId="164" fontId="5" fillId="35" borderId="5" xfId="0" applyNumberFormat="1" applyFont="1" applyFill="1" applyBorder="1" applyAlignment="1">
      <alignment horizontal="center"/>
    </xf>
    <xf numFmtId="9" fontId="0" fillId="0" borderId="0" xfId="0" applyNumberFormat="1" applyFill="1" applyBorder="1"/>
    <xf numFmtId="0" fontId="5" fillId="0" borderId="28" xfId="0" applyFont="1" applyFill="1" applyBorder="1" applyAlignment="1">
      <alignment horizontal="left" vertical="center"/>
    </xf>
    <xf numFmtId="0" fontId="5" fillId="0" borderId="28" xfId="0" applyFont="1" applyFill="1" applyBorder="1" applyAlignment="1">
      <alignment horizontal="left"/>
    </xf>
    <xf numFmtId="169" fontId="0" fillId="0" borderId="0" xfId="19" applyNumberFormat="1" applyFont="1" applyFill="1" applyBorder="1"/>
    <xf numFmtId="0" fontId="36" fillId="36" borderId="0" xfId="0" applyFont="1" applyFill="1" applyBorder="1" applyAlignment="1"/>
    <xf numFmtId="0" fontId="5" fillId="0" borderId="0" xfId="0" applyFont="1" applyFill="1" applyBorder="1" applyAlignment="1"/>
    <xf numFmtId="0" fontId="0" fillId="36" borderId="0" xfId="0" applyFill="1" applyBorder="1" applyAlignment="1"/>
    <xf numFmtId="0" fontId="2" fillId="36" borderId="0" xfId="0" applyFont="1" applyFill="1" applyBorder="1" applyAlignment="1"/>
    <xf numFmtId="0" fontId="5" fillId="0" borderId="0" xfId="0" applyFont="1" applyBorder="1" applyAlignment="1"/>
    <xf numFmtId="0" fontId="5" fillId="0" borderId="0" xfId="0" applyFont="1" applyAlignment="1"/>
    <xf numFmtId="0" fontId="5" fillId="0" borderId="22" xfId="0" applyFont="1" applyFill="1" applyBorder="1" applyAlignment="1">
      <alignment vertical="center" wrapText="1"/>
    </xf>
    <xf numFmtId="0" fontId="35" fillId="0" borderId="0" xfId="0" applyFont="1" applyBorder="1" applyAlignment="1"/>
    <xf numFmtId="0" fontId="0" fillId="37" borderId="22" xfId="0" applyFill="1" applyBorder="1" applyAlignment="1">
      <alignment wrapText="1"/>
    </xf>
    <xf numFmtId="10" fontId="0" fillId="36" borderId="22" xfId="0" applyNumberFormat="1" applyFill="1" applyBorder="1" applyAlignment="1">
      <alignment wrapText="1"/>
    </xf>
    <xf numFmtId="165" fontId="0" fillId="37" borderId="22" xfId="0" applyNumberFormat="1" applyFill="1" applyBorder="1" applyAlignment="1"/>
    <xf numFmtId="10" fontId="2" fillId="37" borderId="22" xfId="0" applyNumberFormat="1" applyFont="1" applyFill="1" applyBorder="1" applyAlignment="1">
      <alignment wrapText="1"/>
    </xf>
    <xf numFmtId="10" fontId="0" fillId="0" borderId="42" xfId="0" applyNumberFormat="1" applyFill="1" applyBorder="1" applyAlignment="1">
      <alignment wrapText="1"/>
    </xf>
    <xf numFmtId="0" fontId="0" fillId="37" borderId="23" xfId="0" applyFill="1" applyBorder="1" applyAlignment="1"/>
    <xf numFmtId="0" fontId="3" fillId="36" borderId="0" xfId="0" applyFont="1" applyFill="1" applyBorder="1" applyAlignment="1"/>
    <xf numFmtId="0" fontId="39" fillId="0" borderId="0" xfId="0" applyFont="1" applyFill="1" applyBorder="1" applyAlignment="1"/>
    <xf numFmtId="0" fontId="38" fillId="0" borderId="0" xfId="0" applyFont="1" applyFill="1" applyBorder="1" applyAlignment="1"/>
    <xf numFmtId="0" fontId="35" fillId="0" borderId="16" xfId="0" applyFont="1" applyBorder="1" applyAlignment="1">
      <alignment vertical="center"/>
    </xf>
    <xf numFmtId="0" fontId="7" fillId="0" borderId="0" xfId="0" applyFont="1" applyBorder="1" applyAlignment="1"/>
    <xf numFmtId="0" fontId="0" fillId="0" borderId="0" xfId="0" applyAlignment="1"/>
    <xf numFmtId="14" fontId="0" fillId="0" borderId="3" xfId="0" applyNumberFormat="1" applyBorder="1"/>
    <xf numFmtId="0" fontId="5" fillId="41" borderId="3" xfId="0" applyFont="1" applyFill="1" applyBorder="1"/>
    <xf numFmtId="0" fontId="5" fillId="42" borderId="3" xfId="0" applyFont="1" applyFill="1" applyBorder="1"/>
    <xf numFmtId="0" fontId="5" fillId="36" borderId="7" xfId="0" applyFont="1" applyFill="1" applyBorder="1"/>
    <xf numFmtId="0" fontId="5" fillId="46" borderId="3" xfId="0" applyFont="1" applyFill="1" applyBorder="1"/>
    <xf numFmtId="0" fontId="0" fillId="46" borderId="3" xfId="0" applyNumberFormat="1" applyFill="1" applyBorder="1"/>
    <xf numFmtId="0" fontId="5" fillId="45" borderId="3" xfId="0" applyFont="1" applyFill="1" applyBorder="1"/>
    <xf numFmtId="0" fontId="5" fillId="39" borderId="3" xfId="0" applyFont="1" applyFill="1" applyBorder="1"/>
    <xf numFmtId="0" fontId="2" fillId="37" borderId="39" xfId="0" applyFont="1" applyFill="1" applyBorder="1" applyAlignment="1"/>
    <xf numFmtId="0" fontId="33" fillId="0" borderId="0" xfId="0" applyFont="1" applyAlignment="1">
      <alignment vertical="top" wrapText="1"/>
    </xf>
    <xf numFmtId="0" fontId="5" fillId="36" borderId="39" xfId="0" applyFont="1" applyFill="1" applyBorder="1" applyAlignment="1">
      <alignment vertical="center"/>
    </xf>
    <xf numFmtId="0" fontId="5" fillId="36" borderId="7" xfId="0" applyFont="1" applyFill="1" applyBorder="1" applyAlignment="1">
      <alignment vertical="center"/>
    </xf>
    <xf numFmtId="0" fontId="5" fillId="36" borderId="7" xfId="0" applyFont="1" applyFill="1" applyBorder="1" applyAlignment="1">
      <alignment vertical="center" wrapText="1"/>
    </xf>
    <xf numFmtId="0" fontId="5" fillId="36" borderId="7" xfId="0" applyFont="1" applyFill="1" applyBorder="1" applyAlignment="1">
      <alignment horizontal="right" vertical="center"/>
    </xf>
    <xf numFmtId="0" fontId="5" fillId="36" borderId="7" xfId="31" applyFont="1" applyFill="1" applyBorder="1" applyAlignment="1">
      <alignment vertical="center"/>
    </xf>
    <xf numFmtId="0" fontId="5" fillId="36" borderId="7" xfId="31" applyFont="1" applyFill="1" applyBorder="1" applyAlignment="1">
      <alignment horizontal="right" vertical="center"/>
    </xf>
    <xf numFmtId="0" fontId="5" fillId="36" borderId="7" xfId="31" applyFont="1" applyFill="1" applyBorder="1" applyAlignment="1">
      <alignment horizontal="left" vertical="center"/>
    </xf>
    <xf numFmtId="0" fontId="0" fillId="36" borderId="32" xfId="0" applyFill="1" applyBorder="1" applyAlignment="1">
      <alignment vertical="center"/>
    </xf>
    <xf numFmtId="0" fontId="0" fillId="0" borderId="7" xfId="0" applyFill="1" applyBorder="1" applyAlignment="1">
      <alignment vertical="center"/>
    </xf>
    <xf numFmtId="0" fontId="5" fillId="0" borderId="0" xfId="0" applyFont="1" applyAlignment="1">
      <alignment vertical="top" wrapText="1"/>
    </xf>
    <xf numFmtId="0" fontId="33" fillId="0" borderId="0" xfId="0" applyFont="1" applyBorder="1"/>
    <xf numFmtId="0" fontId="33" fillId="0" borderId="0" xfId="0" applyFont="1" applyBorder="1" applyAlignment="1"/>
    <xf numFmtId="0" fontId="33" fillId="0" borderId="0" xfId="0" applyFont="1" applyAlignment="1"/>
    <xf numFmtId="0" fontId="8" fillId="0" borderId="0" xfId="0" applyFont="1" applyBorder="1"/>
    <xf numFmtId="0" fontId="5" fillId="0" borderId="46" xfId="0" applyFont="1" applyFill="1" applyBorder="1" applyAlignment="1">
      <alignment horizontal="left" vertical="center" wrapText="1"/>
    </xf>
    <xf numFmtId="164" fontId="2" fillId="0" borderId="22" xfId="0" applyNumberFormat="1" applyFont="1" applyFill="1" applyBorder="1" applyAlignment="1" applyProtection="1">
      <alignment vertical="center"/>
    </xf>
    <xf numFmtId="164" fontId="2" fillId="0" borderId="22" xfId="0" applyNumberFormat="1" applyFont="1" applyFill="1" applyBorder="1" applyAlignment="1">
      <alignment vertical="center"/>
    </xf>
    <xf numFmtId="0" fontId="2" fillId="0" borderId="20" xfId="0" applyFont="1" applyFill="1" applyBorder="1" applyAlignment="1">
      <alignment horizontal="left" vertical="center" wrapText="1"/>
    </xf>
    <xf numFmtId="0" fontId="2" fillId="0" borderId="22" xfId="0" applyFont="1" applyFill="1" applyBorder="1" applyAlignment="1">
      <alignment horizontal="left" vertical="center"/>
    </xf>
    <xf numFmtId="9" fontId="2" fillId="0" borderId="22" xfId="35" applyFont="1" applyFill="1" applyBorder="1" applyAlignment="1">
      <alignment horizontal="right" vertical="center"/>
    </xf>
    <xf numFmtId="1" fontId="2" fillId="0" borderId="47" xfId="0" applyNumberFormat="1" applyFont="1" applyFill="1" applyBorder="1" applyAlignment="1">
      <alignment horizontal="right" vertical="center"/>
    </xf>
    <xf numFmtId="167" fontId="2" fillId="0" borderId="22" xfId="0" applyNumberFormat="1" applyFont="1" applyFill="1" applyBorder="1" applyAlignment="1">
      <alignment horizontal="right" vertical="center"/>
    </xf>
    <xf numFmtId="44" fontId="2" fillId="0" borderId="22" xfId="23" applyNumberFormat="1" applyFont="1" applyFill="1" applyBorder="1" applyAlignment="1">
      <alignment horizontal="left" vertical="center"/>
    </xf>
    <xf numFmtId="0" fontId="2" fillId="0" borderId="22" xfId="0" applyFont="1" applyFill="1" applyBorder="1" applyAlignment="1">
      <alignment horizontal="right" vertical="center"/>
    </xf>
    <xf numFmtId="0" fontId="2" fillId="36" borderId="22" xfId="0" applyFont="1" applyFill="1" applyBorder="1" applyAlignment="1">
      <alignment horizontal="right" vertical="center"/>
    </xf>
    <xf numFmtId="167" fontId="2" fillId="0" borderId="22" xfId="0" applyNumberFormat="1" applyFont="1" applyFill="1" applyBorder="1" applyAlignment="1">
      <alignment vertical="center" wrapText="1"/>
    </xf>
    <xf numFmtId="170" fontId="2" fillId="0" borderId="22" xfId="0" applyNumberFormat="1" applyFont="1" applyFill="1" applyBorder="1" applyAlignment="1">
      <alignment horizontal="right" vertical="center"/>
    </xf>
    <xf numFmtId="3" fontId="2" fillId="0" borderId="22" xfId="0" applyNumberFormat="1" applyFont="1" applyFill="1" applyBorder="1" applyAlignment="1">
      <alignment horizontal="right" vertical="center"/>
    </xf>
    <xf numFmtId="0" fontId="2" fillId="0" borderId="22" xfId="0" applyFont="1" applyFill="1" applyBorder="1" applyAlignment="1">
      <alignment vertical="center"/>
    </xf>
    <xf numFmtId="0" fontId="2" fillId="37" borderId="20" xfId="0" applyFont="1" applyFill="1" applyBorder="1" applyAlignment="1">
      <alignment vertical="center" wrapText="1" shrinkToFit="1"/>
    </xf>
    <xf numFmtId="164" fontId="2" fillId="37" borderId="22" xfId="0" applyNumberFormat="1" applyFont="1" applyFill="1" applyBorder="1" applyAlignment="1">
      <alignment vertical="center"/>
    </xf>
    <xf numFmtId="0" fontId="5" fillId="36" borderId="22" xfId="0" applyFont="1" applyFill="1" applyBorder="1" applyAlignment="1">
      <alignment horizontal="left" vertical="center"/>
    </xf>
    <xf numFmtId="164" fontId="5" fillId="36" borderId="22" xfId="0" applyNumberFormat="1" applyFont="1" applyFill="1" applyBorder="1" applyAlignment="1">
      <alignment vertical="center"/>
    </xf>
    <xf numFmtId="166" fontId="2" fillId="37" borderId="22" xfId="0" applyNumberFormat="1" applyFont="1" applyFill="1" applyBorder="1" applyAlignment="1">
      <alignment vertical="center"/>
    </xf>
    <xf numFmtId="166" fontId="2" fillId="37" borderId="23" xfId="0" applyNumberFormat="1" applyFont="1" applyFill="1" applyBorder="1" applyAlignment="1">
      <alignment vertical="center"/>
    </xf>
    <xf numFmtId="0" fontId="6" fillId="0" borderId="33" xfId="0" applyFont="1" applyFill="1" applyBorder="1" applyAlignment="1">
      <alignment horizontal="left" vertical="center"/>
    </xf>
    <xf numFmtId="0" fontId="2" fillId="0" borderId="47" xfId="0" applyFont="1" applyFill="1" applyBorder="1" applyAlignment="1">
      <alignment vertical="center" wrapText="1"/>
    </xf>
    <xf numFmtId="167" fontId="2" fillId="0" borderId="42" xfId="0" applyNumberFormat="1" applyFont="1" applyFill="1" applyBorder="1" applyAlignment="1">
      <alignment vertical="center" wrapText="1"/>
    </xf>
    <xf numFmtId="0" fontId="0" fillId="0" borderId="0" xfId="0" applyAlignment="1">
      <alignment vertical="center"/>
    </xf>
    <xf numFmtId="0" fontId="2" fillId="47" borderId="24" xfId="0" applyFont="1" applyFill="1" applyBorder="1"/>
    <xf numFmtId="0" fontId="5" fillId="48" borderId="29" xfId="0" applyFont="1" applyFill="1" applyBorder="1"/>
    <xf numFmtId="0" fontId="31" fillId="0" borderId="0" xfId="33" applyFont="1" applyFill="1" applyBorder="1" applyAlignment="1">
      <alignment horizontal="left"/>
    </xf>
    <xf numFmtId="0" fontId="36" fillId="0" borderId="0" xfId="0" applyFont="1" applyBorder="1" applyAlignment="1"/>
    <xf numFmtId="0" fontId="36" fillId="0" borderId="0" xfId="0" applyFont="1" applyBorder="1"/>
    <xf numFmtId="0" fontId="5" fillId="36" borderId="32" xfId="0" applyFont="1" applyFill="1" applyBorder="1" applyAlignment="1">
      <alignment vertical="center"/>
    </xf>
    <xf numFmtId="0" fontId="2" fillId="0" borderId="47" xfId="0" applyFont="1" applyFill="1" applyBorder="1" applyAlignment="1">
      <alignment horizontal="left" vertical="center" wrapText="1"/>
    </xf>
    <xf numFmtId="0" fontId="5" fillId="0" borderId="7" xfId="31" applyFont="1" applyFill="1" applyBorder="1" applyAlignment="1">
      <alignment vertical="center"/>
    </xf>
    <xf numFmtId="0" fontId="0" fillId="36" borderId="21" xfId="0" applyFill="1" applyBorder="1" applyAlignment="1">
      <alignment vertical="center"/>
    </xf>
    <xf numFmtId="0" fontId="2" fillId="0" borderId="23" xfId="0" applyFont="1" applyFill="1" applyBorder="1" applyAlignment="1">
      <alignment horizontal="right" vertical="center"/>
    </xf>
    <xf numFmtId="9" fontId="2" fillId="36" borderId="22" xfId="35" applyFont="1" applyFill="1" applyBorder="1" applyAlignment="1" applyProtection="1">
      <alignment horizontal="right" vertical="center"/>
    </xf>
    <xf numFmtId="0" fontId="1" fillId="0" borderId="3" xfId="0" applyFont="1" applyBorder="1"/>
    <xf numFmtId="0" fontId="1" fillId="0" borderId="35" xfId="0" applyFont="1" applyFill="1" applyBorder="1" applyAlignment="1">
      <alignment vertical="top" wrapText="1"/>
    </xf>
    <xf numFmtId="0" fontId="16" fillId="0" borderId="0" xfId="33" applyFont="1" applyFill="1" applyBorder="1" applyAlignment="1">
      <alignment horizontal="left" wrapText="1"/>
    </xf>
    <xf numFmtId="0" fontId="16" fillId="0" borderId="0" xfId="33" applyFont="1" applyFill="1" applyBorder="1" applyAlignment="1">
      <alignment wrapText="1"/>
    </xf>
    <xf numFmtId="0" fontId="16" fillId="0" borderId="0" xfId="33" applyFont="1" applyFill="1" applyBorder="1" applyAlignment="1">
      <alignment horizontal="right" wrapText="1"/>
    </xf>
    <xf numFmtId="0" fontId="40" fillId="36" borderId="0" xfId="0" applyFont="1" applyFill="1" applyBorder="1" applyAlignment="1">
      <alignment horizontal="center" vertical="top" wrapText="1"/>
    </xf>
    <xf numFmtId="10" fontId="40" fillId="36" borderId="0" xfId="0" applyNumberFormat="1" applyFont="1" applyFill="1" applyBorder="1" applyAlignment="1">
      <alignment horizontal="center" vertical="top" wrapText="1"/>
    </xf>
    <xf numFmtId="2" fontId="3" fillId="0" borderId="3" xfId="0" applyNumberFormat="1" applyFont="1" applyBorder="1"/>
    <xf numFmtId="0" fontId="26" fillId="0" borderId="10" xfId="0" applyFont="1" applyBorder="1" applyAlignment="1">
      <alignment horizontal="left"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0"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33" fillId="0" borderId="0" xfId="0" applyFont="1" applyBorder="1" applyAlignment="1">
      <alignment horizontal="left" wrapText="1"/>
    </xf>
    <xf numFmtId="0" fontId="33" fillId="0" borderId="0" xfId="0" applyFont="1" applyAlignment="1">
      <alignment vertical="top"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0"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33" fillId="0" borderId="0" xfId="0" applyFont="1" applyAlignment="1">
      <alignment horizontal="left" vertical="top" wrapText="1"/>
    </xf>
    <xf numFmtId="0" fontId="5" fillId="49" borderId="26" xfId="0" applyFont="1" applyFill="1" applyBorder="1" applyAlignment="1">
      <alignment horizontal="left" vertical="center"/>
    </xf>
    <xf numFmtId="0" fontId="5" fillId="49" borderId="31" xfId="0" applyFont="1" applyFill="1" applyBorder="1" applyAlignment="1">
      <alignment horizontal="left" vertical="center"/>
    </xf>
    <xf numFmtId="0" fontId="10" fillId="0" borderId="13" xfId="0" applyFont="1" applyBorder="1" applyAlignment="1">
      <alignment horizontal="left" vertical="center"/>
    </xf>
    <xf numFmtId="0" fontId="10" fillId="0" borderId="15" xfId="0" applyFont="1" applyBorder="1" applyAlignment="1">
      <alignment horizontal="left" vertical="center"/>
    </xf>
    <xf numFmtId="0" fontId="10" fillId="0" borderId="0" xfId="0" applyFont="1" applyFill="1" applyBorder="1" applyAlignment="1">
      <alignment horizontal="left"/>
    </xf>
    <xf numFmtId="0" fontId="10" fillId="0" borderId="16" xfId="0" applyFont="1" applyFill="1" applyBorder="1" applyAlignment="1">
      <alignment horizontal="left"/>
    </xf>
    <xf numFmtId="0" fontId="5" fillId="0" borderId="33"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center"/>
    </xf>
    <xf numFmtId="0" fontId="5" fillId="0" borderId="33"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wrapText="1"/>
    </xf>
    <xf numFmtId="0" fontId="3" fillId="0" borderId="5" xfId="0" applyFont="1" applyBorder="1" applyAlignment="1">
      <alignment horizontal="left" vertical="top" wrapText="1"/>
    </xf>
    <xf numFmtId="0" fontId="3" fillId="0" borderId="48" xfId="0" applyFont="1" applyBorder="1" applyAlignment="1">
      <alignment horizontal="left" vertical="top" wrapText="1"/>
    </xf>
    <xf numFmtId="0" fontId="3" fillId="0" borderId="6" xfId="0" applyFont="1" applyBorder="1" applyAlignment="1">
      <alignment horizontal="left" vertical="top" wrapText="1"/>
    </xf>
  </cellXfs>
  <cellStyles count="76">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xfId="19" builtinId="3"/>
    <cellStyle name="Comma 2" xfId="20"/>
    <cellStyle name="Comma 2 2" xfId="21"/>
    <cellStyle name="Comma0" xfId="22"/>
    <cellStyle name="Currency" xfId="23" builtinId="4"/>
    <cellStyle name="Currency 2" xfId="24"/>
    <cellStyle name="Emphasis 1 2" xfId="25"/>
    <cellStyle name="Emphasis 2 2" xfId="26"/>
    <cellStyle name="Emphasis 3 2" xfId="27"/>
    <cellStyle name="New" xfId="28"/>
    <cellStyle name="Normal" xfId="0" builtinId="0"/>
    <cellStyle name="Normal 2" xfId="29"/>
    <cellStyle name="Normal 3" xfId="30"/>
    <cellStyle name="Normal 4" xfId="31"/>
    <cellStyle name="Normal_Cost Plan 1 - DETAILS BURHILL JRB1" xfId="32"/>
    <cellStyle name="Normal_Pie chart % data" xfId="33"/>
    <cellStyle name="Normal_qsmanual-abnormal-spreadsheet" xfId="34"/>
    <cellStyle name="Percent" xfId="35" builtinId="5"/>
    <cellStyle name="SAPBEXaggData" xfId="36"/>
    <cellStyle name="SAPBEXaggDataEmph" xfId="37"/>
    <cellStyle name="SAPBEXaggItem" xfId="38"/>
    <cellStyle name="SAPBEXaggItemX" xfId="39"/>
    <cellStyle name="SAPBEXchaText" xfId="40"/>
    <cellStyle name="SAPBEXexcBad7" xfId="41"/>
    <cellStyle name="SAPBEXexcBad8" xfId="42"/>
    <cellStyle name="SAPBEXexcBad9" xfId="43"/>
    <cellStyle name="SAPBEXexcCritical4" xfId="44"/>
    <cellStyle name="SAPBEXexcCritical5" xfId="45"/>
    <cellStyle name="SAPBEXexcCritical6" xfId="46"/>
    <cellStyle name="SAPBEXexcGood1" xfId="47"/>
    <cellStyle name="SAPBEXexcGood2" xfId="48"/>
    <cellStyle name="SAPBEXexcGood3" xfId="49"/>
    <cellStyle name="SAPBEXfilterDrill" xfId="50"/>
    <cellStyle name="SAPBEXfilterItem" xfId="51"/>
    <cellStyle name="SAPBEXfilterText" xfId="52"/>
    <cellStyle name="SAPBEXformats" xfId="53"/>
    <cellStyle name="SAPBEXheaderItem" xfId="54"/>
    <cellStyle name="SAPBEXheaderText" xfId="55"/>
    <cellStyle name="SAPBEXHLevel0" xfId="56"/>
    <cellStyle name="SAPBEXHLevel0X" xfId="57"/>
    <cellStyle name="SAPBEXHLevel1" xfId="58"/>
    <cellStyle name="SAPBEXHLevel1X" xfId="59"/>
    <cellStyle name="SAPBEXHLevel2" xfId="60"/>
    <cellStyle name="SAPBEXHLevel2X" xfId="61"/>
    <cellStyle name="SAPBEXHLevel3" xfId="62"/>
    <cellStyle name="SAPBEXHLevel3X" xfId="63"/>
    <cellStyle name="SAPBEXinputData" xfId="64"/>
    <cellStyle name="SAPBEXresData" xfId="65"/>
    <cellStyle name="SAPBEXresDataEmph" xfId="66"/>
    <cellStyle name="SAPBEXresItem" xfId="67"/>
    <cellStyle name="SAPBEXresItemX" xfId="68"/>
    <cellStyle name="SAPBEXstdData" xfId="69"/>
    <cellStyle name="SAPBEXstdDataEmph" xfId="70"/>
    <cellStyle name="SAPBEXstdItem" xfId="71"/>
    <cellStyle name="SAPBEXstdItemX" xfId="72"/>
    <cellStyle name="SAPBEXtitle" xfId="73"/>
    <cellStyle name="SAPBEXundefined" xfId="74"/>
    <cellStyle name="Sheet Title" xfId="75"/>
  </cellStyles>
  <dxfs count="44">
    <dxf>
      <font>
        <color theme="0" tint="-0.14996795556505021"/>
      </font>
    </dxf>
    <dxf>
      <font>
        <color theme="0" tint="-0.34998626667073579"/>
      </font>
    </dxf>
    <dxf>
      <fill>
        <patternFill>
          <bgColor theme="5" tint="0.59996337778862885"/>
        </patternFill>
      </fill>
    </dxf>
    <dxf>
      <fill>
        <patternFill>
          <bgColor theme="6" tint="0.59996337778862885"/>
        </patternFill>
      </fill>
    </dxf>
    <dxf>
      <font>
        <color theme="6" tint="-0.24994659260841701"/>
      </font>
    </dxf>
    <dxf>
      <font>
        <color theme="6" tint="-0.24994659260841701"/>
      </font>
    </dxf>
    <dxf>
      <font>
        <color theme="6" tint="-0.24994659260841701"/>
      </font>
    </dxf>
    <dxf>
      <font>
        <color theme="6" tint="-0.24994659260841701"/>
      </font>
    </dxf>
    <dxf>
      <font>
        <color theme="6" tint="-0.24994659260841701"/>
      </font>
    </dxf>
    <dxf>
      <font>
        <color theme="6" tint="-0.24994659260841701"/>
      </font>
    </dxf>
    <dxf>
      <font>
        <color theme="6" tint="-0.24994659260841701"/>
      </font>
    </dxf>
    <dxf>
      <fill>
        <patternFill>
          <bgColor theme="5" tint="0.59996337778862885"/>
        </patternFill>
      </fill>
    </dxf>
    <dxf>
      <fill>
        <patternFill>
          <bgColor theme="6" tint="0.59996337778862885"/>
        </patternFill>
      </fill>
    </dxf>
    <dxf>
      <fill>
        <patternFill>
          <bgColor rgb="FFFC3E4C"/>
        </patternFill>
      </fill>
    </dxf>
    <dxf>
      <fill>
        <patternFill>
          <bgColor theme="5" tint="0.59996337778862885"/>
        </patternFill>
      </fill>
    </dxf>
    <dxf>
      <fill>
        <patternFill>
          <bgColor rgb="FFFC3E4C"/>
        </patternFill>
      </fill>
    </dxf>
    <dxf>
      <font>
        <color theme="0"/>
      </font>
    </dxf>
    <dxf>
      <font>
        <color theme="0"/>
      </font>
    </dxf>
    <dxf>
      <font>
        <color theme="0"/>
      </font>
    </dxf>
    <dxf>
      <font>
        <color theme="0" tint="-0.34998626667073579"/>
      </font>
    </dxf>
    <dxf>
      <font>
        <color theme="0"/>
      </font>
    </dxf>
    <dxf>
      <font>
        <color theme="0" tint="-0.34998626667073579"/>
      </font>
    </dxf>
    <dxf>
      <fill>
        <patternFill>
          <bgColor rgb="FFFC3E4C"/>
        </patternFill>
      </fill>
    </dxf>
    <dxf>
      <fill>
        <patternFill>
          <bgColor theme="6" tint="0.59996337778862885"/>
        </patternFill>
      </fill>
    </dxf>
    <dxf>
      <fill>
        <patternFill>
          <bgColor rgb="FFFC3E4C"/>
        </patternFill>
      </fill>
    </dxf>
    <dxf>
      <fill>
        <patternFill>
          <bgColor theme="6" tint="0.59996337778862885"/>
        </patternFill>
      </fill>
    </dxf>
    <dxf>
      <fill>
        <patternFill>
          <bgColor theme="6" tint="0.59996337778862885"/>
        </patternFill>
      </fill>
    </dxf>
    <dxf>
      <font>
        <color theme="0" tint="-0.34998626667073579"/>
      </font>
    </dxf>
    <dxf>
      <font>
        <color theme="0"/>
      </font>
    </dxf>
    <dxf>
      <font>
        <color theme="0" tint="-0.34998626667073579"/>
      </font>
    </dxf>
    <dxf>
      <font>
        <color theme="0"/>
      </font>
    </dxf>
    <dxf>
      <fill>
        <patternFill>
          <bgColor rgb="FFFC3E4C"/>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FC3E4C"/>
        </patternFill>
      </fill>
    </dxf>
    <dxf>
      <fill>
        <patternFill>
          <bgColor theme="6" tint="0.59996337778862885"/>
        </patternFill>
      </fill>
    </dxf>
    <dxf>
      <fill>
        <patternFill>
          <bgColor rgb="FFFC3E4C"/>
        </patternFill>
      </fill>
    </dxf>
    <dxf>
      <fill>
        <patternFill>
          <bgColor theme="6" tint="0.59996337778862885"/>
        </patternFill>
      </fill>
    </dxf>
    <dxf>
      <fill>
        <patternFill>
          <bgColor theme="6" tint="0.59996337778862885"/>
        </patternFill>
      </fill>
    </dxf>
    <dxf>
      <font>
        <color theme="0" tint="-0.34998626667073579"/>
      </font>
    </dxf>
    <dxf>
      <font>
        <color theme="0"/>
      </font>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Construction Stage - Elements of Work</a:t>
            </a:r>
          </a:p>
        </c:rich>
      </c:tx>
      <c:layout>
        <c:manualLayout>
          <c:xMode val="edge"/>
          <c:yMode val="edge"/>
          <c:x val="7.6878635043960877E-2"/>
          <c:y val="6.4965077456010129E-2"/>
        </c:manualLayout>
      </c:layout>
      <c:overlay val="1"/>
    </c:title>
    <c:autoTitleDeleted val="0"/>
    <c:plotArea>
      <c:layout>
        <c:manualLayout>
          <c:layoutTarget val="inner"/>
          <c:xMode val="edge"/>
          <c:yMode val="edge"/>
          <c:x val="0.14159016143309269"/>
          <c:y val="0.27139220401178871"/>
          <c:w val="0.33794611811115205"/>
          <c:h val="0.64828491811630895"/>
        </c:manualLayout>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dLbl>
              <c:idx val="8"/>
              <c:numFmt formatCode="0%" sourceLinked="0"/>
              <c:spPr>
                <a:noFill/>
                <a:ln w="25400">
                  <a:noFill/>
                </a:ln>
              </c:spPr>
              <c:txPr>
                <a:bodyPr/>
                <a:lstStyle/>
                <a:p>
                  <a:pPr>
                    <a:defRPr sz="8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'Calcs and Indices'!$A$2:$A$13</c:f>
              <c:strCache>
                <c:ptCount val="12"/>
                <c:pt idx="0">
                  <c:v>Facilitating Works</c:v>
                </c:pt>
                <c:pt idx="1">
                  <c:v>Substructure</c:v>
                </c:pt>
                <c:pt idx="2">
                  <c:v>Superstructure</c:v>
                </c:pt>
                <c:pt idx="3">
                  <c:v>Internal Finishes</c:v>
                </c:pt>
                <c:pt idx="4">
                  <c:v>Fixed fittings and furnishings</c:v>
                </c:pt>
                <c:pt idx="5">
                  <c:v>Services</c:v>
                </c:pt>
                <c:pt idx="6">
                  <c:v>Complete Buildings and Building Units</c:v>
                </c:pt>
                <c:pt idx="7">
                  <c:v>Work to Existing Buildings</c:v>
                </c:pt>
                <c:pt idx="8">
                  <c:v>External Works including drainage</c:v>
                </c:pt>
                <c:pt idx="9">
                  <c:v>Main Contractor's Preliminaries</c:v>
                </c:pt>
                <c:pt idx="10">
                  <c:v>Overheads and Profit</c:v>
                </c:pt>
                <c:pt idx="11">
                  <c:v>Core Fees for Professional Services</c:v>
                </c:pt>
              </c:strCache>
            </c:strRef>
          </c:cat>
          <c:val>
            <c:numRef>
              <c:f>'Calcs and Indices'!$B$2:$B$13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524646270844613"/>
          <c:y val="6.7628085868741347E-2"/>
          <c:w val="0.23749234602610736"/>
          <c:h val="0.86741911437681263"/>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6.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495300</xdr:colOff>
      <xdr:row>0</xdr:row>
      <xdr:rowOff>57150</xdr:rowOff>
    </xdr:from>
    <xdr:to>
      <xdr:col>16</xdr:col>
      <xdr:colOff>2581275</xdr:colOff>
      <xdr:row>3</xdr:row>
      <xdr:rowOff>219075</xdr:rowOff>
    </xdr:to>
    <xdr:grpSp>
      <xdr:nvGrpSpPr>
        <xdr:cNvPr id="770164" name="Group 2"/>
        <xdr:cNvGrpSpPr>
          <a:grpSpLocks/>
        </xdr:cNvGrpSpPr>
      </xdr:nvGrpSpPr>
      <xdr:grpSpPr bwMode="auto">
        <a:xfrm>
          <a:off x="4468586" y="57150"/>
          <a:ext cx="7572375" cy="651782"/>
          <a:chOff x="4479472" y="54429"/>
          <a:chExt cx="7603670" cy="653142"/>
        </a:xfrm>
      </xdr:grpSpPr>
      <xdr:pic>
        <xdr:nvPicPr>
          <xdr:cNvPr id="770165"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88" y="101654"/>
            <a:ext cx="460962" cy="5923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770166" name="Picture 15" descr="HCC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9472" y="107496"/>
            <a:ext cx="1732881" cy="5320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770167" name="Picture 16" descr="LGA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92603" y="90968"/>
            <a:ext cx="849616" cy="5923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770168" name="Picture 17" descr="East Riding 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19052" y="104909"/>
            <a:ext cx="2076555" cy="5268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7" name="TextBox 6"/>
          <xdr:cNvSpPr txBox="1"/>
        </xdr:nvSpPr>
        <xdr:spPr>
          <a:xfrm>
            <a:off x="10820646" y="83244"/>
            <a:ext cx="1262496" cy="52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b="1">
                <a:latin typeface="Arial" panose="020B0604020202020204" pitchFamily="34" charset="0"/>
                <a:cs typeface="Arial" panose="020B0604020202020204" pitchFamily="34" charset="0"/>
              </a:rPr>
              <a:t>EBDOG</a:t>
            </a:r>
          </a:p>
        </xdr:txBody>
      </xdr:sp>
      <xdr:pic>
        <xdr:nvPicPr>
          <xdr:cNvPr id="770170" name="Picture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18073" y="54429"/>
            <a:ext cx="632690" cy="653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1628775</xdr:colOff>
      <xdr:row>0</xdr:row>
      <xdr:rowOff>0</xdr:rowOff>
    </xdr:from>
    <xdr:to>
      <xdr:col>3</xdr:col>
      <xdr:colOff>4076700</xdr:colOff>
      <xdr:row>3</xdr:row>
      <xdr:rowOff>161925</xdr:rowOff>
    </xdr:to>
    <xdr:grpSp>
      <xdr:nvGrpSpPr>
        <xdr:cNvPr id="697977" name="Group 7"/>
        <xdr:cNvGrpSpPr>
          <a:grpSpLocks/>
        </xdr:cNvGrpSpPr>
      </xdr:nvGrpSpPr>
      <xdr:grpSpPr bwMode="auto">
        <a:xfrm>
          <a:off x="6143625" y="0"/>
          <a:ext cx="7600950" cy="647700"/>
          <a:chOff x="4479472" y="54429"/>
          <a:chExt cx="7603670" cy="653142"/>
        </a:xfrm>
      </xdr:grpSpPr>
      <xdr:pic>
        <xdr:nvPicPr>
          <xdr:cNvPr id="697978"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88" y="101654"/>
            <a:ext cx="460962" cy="5923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697979" name="Picture 15" descr="HCC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9472" y="107496"/>
            <a:ext cx="1732881" cy="5320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697980" name="Picture 16" descr="LGA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92603" y="90968"/>
            <a:ext cx="849616" cy="5923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697981" name="Picture 17" descr="East Riding 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19052" y="104909"/>
            <a:ext cx="2076555" cy="5268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13" name="TextBox 12"/>
          <xdr:cNvSpPr txBox="1"/>
        </xdr:nvSpPr>
        <xdr:spPr>
          <a:xfrm>
            <a:off x="10815864" y="83244"/>
            <a:ext cx="1267278" cy="52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b="1">
                <a:latin typeface="Arial" panose="020B0604020202020204" pitchFamily="34" charset="0"/>
                <a:cs typeface="Arial" panose="020B0604020202020204" pitchFamily="34" charset="0"/>
              </a:rPr>
              <a:t>EBDOG</a:t>
            </a:r>
          </a:p>
        </xdr:txBody>
      </xdr:sp>
      <xdr:pic>
        <xdr:nvPicPr>
          <xdr:cNvPr id="697983" name="Picture 1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18073" y="54429"/>
            <a:ext cx="632690" cy="653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0</xdr:row>
      <xdr:rowOff>9525</xdr:rowOff>
    </xdr:from>
    <xdr:to>
      <xdr:col>6</xdr:col>
      <xdr:colOff>552450</xdr:colOff>
      <xdr:row>3</xdr:row>
      <xdr:rowOff>180975</xdr:rowOff>
    </xdr:to>
    <xdr:grpSp>
      <xdr:nvGrpSpPr>
        <xdr:cNvPr id="661325" name="Group 14"/>
        <xdr:cNvGrpSpPr>
          <a:grpSpLocks/>
        </xdr:cNvGrpSpPr>
      </xdr:nvGrpSpPr>
      <xdr:grpSpPr bwMode="auto">
        <a:xfrm>
          <a:off x="4898571" y="9525"/>
          <a:ext cx="7600950" cy="661307"/>
          <a:chOff x="4479472" y="54429"/>
          <a:chExt cx="7603670" cy="653142"/>
        </a:xfrm>
      </xdr:grpSpPr>
      <xdr:pic>
        <xdr:nvPicPr>
          <xdr:cNvPr id="661326"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88" y="101654"/>
            <a:ext cx="460962" cy="5923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661327" name="Picture 15" descr="HCC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9472" y="107496"/>
            <a:ext cx="1732881" cy="5320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661328" name="Picture 16" descr="LGA 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92603" y="90968"/>
            <a:ext cx="849616" cy="59231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pic>
        <xdr:nvPicPr>
          <xdr:cNvPr id="661329" name="Picture 17" descr="East Riding 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19052" y="104909"/>
            <a:ext cx="2076555" cy="5268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0" name="TextBox 19"/>
          <xdr:cNvSpPr txBox="1"/>
        </xdr:nvSpPr>
        <xdr:spPr>
          <a:xfrm>
            <a:off x="10814274" y="82826"/>
            <a:ext cx="1268868" cy="53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000" b="1">
                <a:latin typeface="Arial" panose="020B0604020202020204" pitchFamily="34" charset="0"/>
                <a:cs typeface="Arial" panose="020B0604020202020204" pitchFamily="34" charset="0"/>
              </a:rPr>
              <a:t>EBDOG</a:t>
            </a:r>
          </a:p>
        </xdr:txBody>
      </xdr:sp>
      <xdr:pic>
        <xdr:nvPicPr>
          <xdr:cNvPr id="661331" name="Picture 2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18073" y="54429"/>
            <a:ext cx="632690" cy="653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1333500</xdr:colOff>
      <xdr:row>4</xdr:row>
      <xdr:rowOff>66675</xdr:rowOff>
    </xdr:to>
    <xdr:pic>
      <xdr:nvPicPr>
        <xdr:cNvPr id="16"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5539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21</xdr:row>
      <xdr:rowOff>104775</xdr:rowOff>
    </xdr:from>
    <xdr:to>
      <xdr:col>7</xdr:col>
      <xdr:colOff>600075</xdr:colOff>
      <xdr:row>46</xdr:row>
      <xdr:rowOff>47625</xdr:rowOff>
    </xdr:to>
    <xdr:graphicFrame macro="">
      <xdr:nvGraphicFramePr>
        <xdr:cNvPr id="44576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249977111117893"/>
  </sheetPr>
  <dimension ref="A1:R39"/>
  <sheetViews>
    <sheetView showGridLines="0" tabSelected="1" zoomScale="70" zoomScaleNormal="70" workbookViewId="0">
      <selection activeCell="K29" sqref="K29"/>
    </sheetView>
  </sheetViews>
  <sheetFormatPr defaultRowHeight="13.2" x14ac:dyDescent="0.25"/>
  <cols>
    <col min="1" max="1" width="4.6640625" customWidth="1"/>
    <col min="17" max="17" width="39.33203125" customWidth="1"/>
  </cols>
  <sheetData>
    <row r="1" spans="1:18" ht="12.75" customHeight="1" x14ac:dyDescent="0.25">
      <c r="A1" s="286" t="s">
        <v>662</v>
      </c>
      <c r="B1" s="287"/>
      <c r="C1" s="287"/>
      <c r="D1" s="287"/>
      <c r="E1" s="287"/>
      <c r="F1" s="287"/>
      <c r="G1" s="287"/>
      <c r="H1" s="287"/>
      <c r="I1" s="287"/>
      <c r="J1" s="287"/>
      <c r="K1" s="287"/>
      <c r="L1" s="287"/>
      <c r="M1" s="287"/>
      <c r="N1" s="287"/>
      <c r="O1" s="287"/>
      <c r="P1" s="287"/>
      <c r="Q1" s="288"/>
    </row>
    <row r="2" spans="1:18" ht="12.75" customHeight="1" x14ac:dyDescent="0.25">
      <c r="A2" s="289"/>
      <c r="B2" s="290"/>
      <c r="C2" s="290"/>
      <c r="D2" s="290"/>
      <c r="E2" s="290"/>
      <c r="F2" s="290"/>
      <c r="G2" s="290"/>
      <c r="H2" s="290"/>
      <c r="I2" s="290"/>
      <c r="J2" s="290"/>
      <c r="K2" s="290"/>
      <c r="L2" s="290"/>
      <c r="M2" s="290"/>
      <c r="N2" s="290"/>
      <c r="O2" s="290"/>
      <c r="P2" s="290"/>
      <c r="Q2" s="291"/>
    </row>
    <row r="3" spans="1:18" ht="12.75" customHeight="1" x14ac:dyDescent="0.25">
      <c r="A3" s="289"/>
      <c r="B3" s="290"/>
      <c r="C3" s="290"/>
      <c r="D3" s="290"/>
      <c r="E3" s="290"/>
      <c r="F3" s="290"/>
      <c r="G3" s="290"/>
      <c r="H3" s="290"/>
      <c r="I3" s="290"/>
      <c r="J3" s="290"/>
      <c r="K3" s="290"/>
      <c r="L3" s="290"/>
      <c r="M3" s="290"/>
      <c r="N3" s="290"/>
      <c r="O3" s="290"/>
      <c r="P3" s="290"/>
      <c r="Q3" s="291"/>
    </row>
    <row r="4" spans="1:18" ht="21" customHeight="1" thickBot="1" x14ac:dyDescent="0.3">
      <c r="A4" s="292"/>
      <c r="B4" s="293"/>
      <c r="C4" s="293"/>
      <c r="D4" s="293"/>
      <c r="E4" s="293"/>
      <c r="F4" s="293"/>
      <c r="G4" s="293"/>
      <c r="H4" s="293"/>
      <c r="I4" s="293"/>
      <c r="J4" s="293"/>
      <c r="K4" s="293"/>
      <c r="L4" s="293"/>
      <c r="M4" s="293"/>
      <c r="N4" s="293"/>
      <c r="O4" s="293"/>
      <c r="P4" s="293"/>
      <c r="Q4" s="294"/>
    </row>
    <row r="5" spans="1:18" ht="13.5" customHeight="1" x14ac:dyDescent="0.25">
      <c r="A5" s="123"/>
      <c r="B5" s="124"/>
      <c r="C5" s="124"/>
      <c r="D5" s="124"/>
      <c r="E5" s="124"/>
      <c r="F5" s="124"/>
      <c r="G5" s="124"/>
      <c r="H5" s="124"/>
      <c r="I5" s="124"/>
      <c r="J5" s="124"/>
      <c r="K5" s="124"/>
      <c r="L5" s="124"/>
      <c r="M5" s="124"/>
      <c r="N5" s="124"/>
      <c r="O5" s="124"/>
      <c r="P5" s="124"/>
      <c r="Q5" s="28"/>
      <c r="R5" s="22"/>
    </row>
    <row r="6" spans="1:18" ht="13.5" customHeight="1" x14ac:dyDescent="0.25">
      <c r="A6" s="65" t="s">
        <v>516</v>
      </c>
      <c r="B6" s="64"/>
      <c r="C6" s="64"/>
      <c r="D6" s="64"/>
      <c r="E6" s="64"/>
      <c r="F6" s="64"/>
      <c r="G6" s="64"/>
      <c r="H6" s="64"/>
      <c r="I6" s="64"/>
      <c r="J6" s="64"/>
      <c r="K6" s="64"/>
      <c r="L6" s="64"/>
      <c r="M6" s="64"/>
      <c r="N6" s="64"/>
      <c r="O6" s="64"/>
      <c r="P6" s="64"/>
      <c r="Q6" s="54"/>
      <c r="R6" s="22"/>
    </row>
    <row r="7" spans="1:18" ht="13.5" customHeight="1" x14ac:dyDescent="0.25">
      <c r="A7" s="63"/>
      <c r="B7" s="64"/>
      <c r="C7" s="64"/>
      <c r="D7" s="64"/>
      <c r="E7" s="64"/>
      <c r="F7" s="64"/>
      <c r="G7" s="64"/>
      <c r="H7" s="64"/>
      <c r="I7" s="64"/>
      <c r="J7" s="64"/>
      <c r="K7" s="64"/>
      <c r="L7" s="64"/>
      <c r="M7" s="64"/>
      <c r="N7" s="64"/>
      <c r="O7" s="64"/>
      <c r="P7" s="64"/>
      <c r="Q7" s="54"/>
      <c r="R7" s="22"/>
    </row>
    <row r="8" spans="1:18" ht="15.6" x14ac:dyDescent="0.3">
      <c r="A8" s="56" t="s">
        <v>499</v>
      </c>
      <c r="B8" s="22"/>
      <c r="C8" s="22"/>
      <c r="D8" s="22"/>
      <c r="E8" s="22"/>
      <c r="F8" s="22"/>
      <c r="G8" s="22"/>
      <c r="H8" s="22"/>
      <c r="I8" s="22"/>
      <c r="J8" s="22"/>
      <c r="K8" s="22"/>
      <c r="L8" s="22"/>
      <c r="M8" s="22"/>
      <c r="N8" s="22"/>
      <c r="O8" s="22"/>
      <c r="P8" s="22"/>
      <c r="Q8" s="54"/>
      <c r="R8" s="22"/>
    </row>
    <row r="9" spans="1:18" x14ac:dyDescent="0.25">
      <c r="A9" s="55"/>
      <c r="B9" s="22"/>
      <c r="C9" s="22"/>
      <c r="D9" s="22"/>
      <c r="E9" s="22"/>
      <c r="F9" s="22"/>
      <c r="G9" s="22"/>
      <c r="H9" s="22"/>
      <c r="I9" s="22"/>
      <c r="J9" s="22"/>
      <c r="K9" s="22"/>
      <c r="L9" s="22"/>
      <c r="M9" s="22"/>
      <c r="N9" s="22"/>
      <c r="O9" s="22"/>
      <c r="P9" s="22"/>
      <c r="Q9" s="54"/>
      <c r="R9" s="22"/>
    </row>
    <row r="10" spans="1:18" x14ac:dyDescent="0.25">
      <c r="A10" s="57">
        <v>1</v>
      </c>
      <c r="B10" s="2" t="s">
        <v>678</v>
      </c>
      <c r="C10" s="22"/>
      <c r="D10" s="22"/>
      <c r="E10" s="22"/>
      <c r="F10" s="22"/>
      <c r="G10" s="22"/>
      <c r="H10" s="22"/>
      <c r="I10" s="22"/>
      <c r="J10" s="22"/>
      <c r="K10" s="22"/>
      <c r="L10" s="22"/>
      <c r="M10" s="22"/>
      <c r="N10" s="22"/>
      <c r="O10" s="22"/>
      <c r="P10" s="22"/>
      <c r="Q10" s="54"/>
      <c r="R10" s="22"/>
    </row>
    <row r="11" spans="1:18" s="5" customFormat="1" x14ac:dyDescent="0.25">
      <c r="A11" s="58"/>
      <c r="B11" s="59"/>
      <c r="C11" s="3"/>
      <c r="D11" s="3"/>
      <c r="E11" s="3"/>
      <c r="F11" s="3"/>
      <c r="G11" s="3"/>
      <c r="H11" s="3"/>
      <c r="I11" s="3"/>
      <c r="J11" s="3"/>
      <c r="K11" s="3"/>
      <c r="L11" s="3"/>
      <c r="M11" s="3"/>
      <c r="N11" s="3"/>
      <c r="O11" s="3"/>
      <c r="P11" s="3"/>
      <c r="Q11" s="45"/>
      <c r="R11" s="3"/>
    </row>
    <row r="12" spans="1:18" s="5" customFormat="1" x14ac:dyDescent="0.25">
      <c r="A12" s="58">
        <v>2</v>
      </c>
      <c r="B12" s="60" t="s">
        <v>679</v>
      </c>
      <c r="C12" s="3"/>
      <c r="D12" s="3"/>
      <c r="E12" s="3"/>
      <c r="F12" s="3"/>
      <c r="G12" s="3"/>
      <c r="H12" s="3"/>
      <c r="I12" s="3"/>
      <c r="J12" s="3"/>
      <c r="K12" s="3"/>
      <c r="L12" s="3"/>
      <c r="M12" s="3"/>
      <c r="N12" s="3"/>
      <c r="O12" s="3"/>
      <c r="P12" s="3"/>
      <c r="Q12" s="45"/>
      <c r="R12" s="3"/>
    </row>
    <row r="13" spans="1:18" s="5" customFormat="1" x14ac:dyDescent="0.25">
      <c r="A13" s="58"/>
      <c r="B13" s="59"/>
      <c r="C13" s="3"/>
      <c r="D13" s="3"/>
      <c r="E13" s="3"/>
      <c r="F13" s="3"/>
      <c r="G13" s="3"/>
      <c r="H13" s="3"/>
      <c r="I13" s="3"/>
      <c r="J13" s="3"/>
      <c r="K13" s="3"/>
      <c r="L13" s="3"/>
      <c r="M13" s="3"/>
      <c r="N13" s="3"/>
      <c r="O13" s="3"/>
      <c r="P13" s="3"/>
      <c r="Q13" s="45"/>
      <c r="R13" s="3"/>
    </row>
    <row r="14" spans="1:18" x14ac:dyDescent="0.25">
      <c r="A14" s="57">
        <v>3</v>
      </c>
      <c r="B14" s="60" t="s">
        <v>522</v>
      </c>
      <c r="C14" s="60"/>
      <c r="D14" s="60"/>
      <c r="E14" s="60"/>
      <c r="F14" s="60"/>
      <c r="G14" s="60"/>
      <c r="H14" s="60"/>
      <c r="I14" s="60"/>
      <c r="J14" s="60"/>
      <c r="K14" s="60"/>
      <c r="L14" s="60"/>
      <c r="M14" s="60"/>
      <c r="N14" s="60"/>
      <c r="O14" s="3"/>
      <c r="P14" s="3"/>
      <c r="Q14" s="54"/>
      <c r="R14" s="22"/>
    </row>
    <row r="15" spans="1:18" s="5" customFormat="1" x14ac:dyDescent="0.25">
      <c r="A15" s="58"/>
      <c r="B15" s="60"/>
      <c r="C15" s="60"/>
      <c r="D15" s="60"/>
      <c r="E15" s="60"/>
      <c r="F15" s="60"/>
      <c r="G15" s="60"/>
      <c r="H15" s="60"/>
      <c r="I15" s="60"/>
      <c r="J15" s="60"/>
      <c r="K15" s="60"/>
      <c r="L15" s="60"/>
      <c r="M15" s="60"/>
      <c r="N15" s="60"/>
      <c r="O15" s="3"/>
      <c r="P15" s="3"/>
      <c r="Q15" s="45"/>
      <c r="R15" s="3"/>
    </row>
    <row r="16" spans="1:18" x14ac:dyDescent="0.25">
      <c r="A16" s="57">
        <v>4</v>
      </c>
      <c r="B16" s="60" t="s">
        <v>680</v>
      </c>
      <c r="C16" s="3"/>
      <c r="D16" s="3"/>
      <c r="E16" s="3"/>
      <c r="F16" s="3"/>
      <c r="G16" s="3"/>
      <c r="H16" s="3"/>
      <c r="I16" s="3"/>
      <c r="J16" s="22"/>
      <c r="K16" s="22"/>
      <c r="L16" s="22"/>
      <c r="M16" s="22"/>
      <c r="N16" s="22"/>
      <c r="O16" s="22"/>
      <c r="P16" s="22"/>
      <c r="Q16" s="54"/>
      <c r="R16" s="22"/>
    </row>
    <row r="17" spans="1:18" s="5" customFormat="1" x14ac:dyDescent="0.25">
      <c r="A17" s="61"/>
      <c r="B17" s="60"/>
      <c r="C17" s="3"/>
      <c r="D17" s="3"/>
      <c r="E17" s="3"/>
      <c r="F17" s="3"/>
      <c r="G17" s="3"/>
      <c r="H17" s="3"/>
      <c r="I17" s="3"/>
      <c r="J17" s="22"/>
      <c r="K17" s="22"/>
      <c r="L17" s="22"/>
      <c r="M17" s="22"/>
      <c r="N17" s="22"/>
      <c r="O17" s="22"/>
      <c r="P17" s="22"/>
      <c r="Q17" s="45"/>
      <c r="R17" s="3"/>
    </row>
    <row r="18" spans="1:18" ht="15.6" x14ac:dyDescent="0.3">
      <c r="A18" s="56" t="s">
        <v>515</v>
      </c>
      <c r="B18" s="22"/>
      <c r="C18" s="22"/>
      <c r="D18" s="22"/>
      <c r="E18" s="22"/>
      <c r="F18" s="22"/>
      <c r="G18" s="22"/>
      <c r="H18" s="22"/>
      <c r="I18" s="22"/>
      <c r="J18" s="22"/>
      <c r="K18" s="22"/>
      <c r="L18" s="22"/>
      <c r="M18" s="22"/>
      <c r="N18" s="22"/>
      <c r="O18" s="22"/>
      <c r="P18" s="22"/>
      <c r="Q18" s="54"/>
      <c r="R18" s="22"/>
    </row>
    <row r="19" spans="1:18" x14ac:dyDescent="0.25">
      <c r="A19" s="55"/>
      <c r="B19" s="22"/>
      <c r="C19" s="22"/>
      <c r="D19" s="22"/>
      <c r="E19" s="22"/>
      <c r="F19" s="22"/>
      <c r="G19" s="22"/>
      <c r="H19" s="22"/>
      <c r="I19" s="22"/>
      <c r="J19" s="22"/>
      <c r="K19" s="22"/>
      <c r="L19" s="22"/>
      <c r="M19" s="22"/>
      <c r="N19" s="22"/>
      <c r="O19" s="22"/>
      <c r="P19" s="22"/>
      <c r="Q19" s="54"/>
      <c r="R19" s="22"/>
    </row>
    <row r="20" spans="1:18" x14ac:dyDescent="0.25">
      <c r="A20" s="122" t="s">
        <v>588</v>
      </c>
      <c r="B20" s="2" t="s">
        <v>587</v>
      </c>
      <c r="C20" s="22"/>
      <c r="D20" s="22"/>
      <c r="E20" s="22"/>
      <c r="F20" s="22"/>
      <c r="G20" s="22"/>
      <c r="H20" s="22"/>
      <c r="I20" s="22"/>
      <c r="J20" s="22"/>
      <c r="K20" s="22"/>
      <c r="L20" s="22"/>
      <c r="M20" s="22"/>
      <c r="N20" s="22"/>
      <c r="O20" s="22"/>
      <c r="P20" s="22"/>
      <c r="Q20" s="54"/>
      <c r="R20" s="22"/>
    </row>
    <row r="21" spans="1:18" x14ac:dyDescent="0.25">
      <c r="A21" s="122"/>
      <c r="B21" s="22"/>
      <c r="C21" s="22"/>
      <c r="D21" s="22"/>
      <c r="E21" s="22"/>
      <c r="F21" s="22"/>
      <c r="G21" s="22"/>
      <c r="H21" s="22"/>
      <c r="I21" s="22"/>
      <c r="J21" s="22"/>
      <c r="K21" s="22"/>
      <c r="L21" s="22"/>
      <c r="M21" s="22"/>
      <c r="N21" s="22"/>
      <c r="O21" s="22"/>
      <c r="P21" s="22"/>
      <c r="Q21" s="54"/>
      <c r="R21" s="22"/>
    </row>
    <row r="22" spans="1:18" ht="13.8" x14ac:dyDescent="0.3">
      <c r="A22" s="122" t="s">
        <v>588</v>
      </c>
      <c r="B22" s="2" t="s">
        <v>663</v>
      </c>
      <c r="C22" s="22"/>
      <c r="D22" s="22"/>
      <c r="E22" s="22"/>
      <c r="F22" s="22"/>
      <c r="G22" s="22"/>
      <c r="H22" s="22"/>
      <c r="I22" s="22"/>
      <c r="J22" s="22"/>
      <c r="K22" s="22"/>
      <c r="L22" s="22"/>
      <c r="M22" s="22"/>
      <c r="N22" s="22"/>
      <c r="O22" s="22"/>
      <c r="P22" s="22"/>
      <c r="Q22" s="54"/>
      <c r="R22" s="22"/>
    </row>
    <row r="23" spans="1:18" x14ac:dyDescent="0.25">
      <c r="A23" s="122"/>
      <c r="B23" s="22"/>
      <c r="C23" s="22"/>
      <c r="D23" s="22"/>
      <c r="E23" s="22"/>
      <c r="F23" s="22"/>
      <c r="G23" s="22"/>
      <c r="H23" s="22"/>
      <c r="I23" s="22"/>
      <c r="J23" s="22"/>
      <c r="K23" s="22"/>
      <c r="L23" s="22"/>
      <c r="M23" s="22"/>
      <c r="N23" s="22"/>
      <c r="O23" s="22"/>
      <c r="P23" s="22"/>
      <c r="Q23" s="54"/>
      <c r="R23" s="22"/>
    </row>
    <row r="24" spans="1:18" x14ac:dyDescent="0.25">
      <c r="A24" s="122" t="s">
        <v>588</v>
      </c>
      <c r="B24" s="2" t="s">
        <v>664</v>
      </c>
      <c r="C24" s="22"/>
      <c r="D24" s="22"/>
      <c r="E24" s="22"/>
      <c r="F24" s="22"/>
      <c r="G24" s="22"/>
      <c r="H24" s="22"/>
      <c r="I24" s="22"/>
      <c r="J24" s="22"/>
      <c r="K24" s="22"/>
      <c r="L24" s="22"/>
      <c r="M24" s="22"/>
      <c r="N24" s="22"/>
      <c r="O24" s="22"/>
      <c r="P24" s="22"/>
      <c r="Q24" s="54"/>
      <c r="R24" s="22"/>
    </row>
    <row r="25" spans="1:18" x14ac:dyDescent="0.25">
      <c r="A25" s="122"/>
      <c r="B25" s="22"/>
      <c r="C25" s="22"/>
      <c r="D25" s="22"/>
      <c r="E25" s="22"/>
      <c r="F25" s="22"/>
      <c r="G25" s="22"/>
      <c r="H25" s="22"/>
      <c r="I25" s="22"/>
      <c r="J25" s="22"/>
      <c r="K25" s="22"/>
      <c r="L25" s="22"/>
      <c r="M25" s="22"/>
      <c r="N25" s="22"/>
      <c r="O25" s="22"/>
      <c r="P25" s="22"/>
      <c r="Q25" s="54"/>
      <c r="R25" s="22"/>
    </row>
    <row r="26" spans="1:18" x14ac:dyDescent="0.25">
      <c r="A26" s="122" t="s">
        <v>588</v>
      </c>
      <c r="B26" s="66" t="s">
        <v>647</v>
      </c>
      <c r="C26" s="22"/>
      <c r="D26" s="22"/>
      <c r="E26" s="22"/>
      <c r="F26" s="22"/>
      <c r="G26" s="22"/>
      <c r="H26" s="22"/>
      <c r="I26" s="22"/>
      <c r="J26" s="22"/>
      <c r="K26" s="22"/>
      <c r="L26" s="22"/>
      <c r="M26" s="22"/>
      <c r="N26" s="22"/>
      <c r="O26" s="22"/>
      <c r="P26" s="22"/>
      <c r="Q26" s="54"/>
      <c r="R26" s="22"/>
    </row>
    <row r="27" spans="1:18" ht="13.8" x14ac:dyDescent="0.25">
      <c r="A27" s="122"/>
      <c r="B27" s="62"/>
      <c r="C27" s="22"/>
      <c r="D27" s="22"/>
      <c r="E27" s="22"/>
      <c r="F27" s="22"/>
      <c r="G27" s="22"/>
      <c r="H27" s="22"/>
      <c r="I27" s="22"/>
      <c r="J27" s="22"/>
      <c r="K27" s="22"/>
      <c r="L27" s="22"/>
      <c r="M27" s="22"/>
      <c r="N27" s="22"/>
      <c r="O27" s="22"/>
      <c r="P27" s="22"/>
      <c r="Q27" s="54"/>
      <c r="R27" s="22"/>
    </row>
    <row r="28" spans="1:18" x14ac:dyDescent="0.25">
      <c r="A28" s="122" t="s">
        <v>588</v>
      </c>
      <c r="B28" s="66" t="s">
        <v>648</v>
      </c>
      <c r="C28" s="22"/>
      <c r="D28" s="22"/>
      <c r="E28" s="22"/>
      <c r="F28" s="22"/>
      <c r="G28" s="22"/>
      <c r="H28" s="22"/>
      <c r="I28" s="22"/>
      <c r="J28" s="22"/>
      <c r="K28" s="22"/>
      <c r="L28" s="22"/>
      <c r="M28" s="22"/>
      <c r="N28" s="22"/>
      <c r="O28" s="22"/>
      <c r="P28" s="22"/>
      <c r="Q28" s="54"/>
      <c r="R28" s="22"/>
    </row>
    <row r="29" spans="1:18" x14ac:dyDescent="0.25">
      <c r="A29" s="57"/>
      <c r="B29" s="66"/>
      <c r="C29" s="22"/>
      <c r="D29" s="22"/>
      <c r="E29" s="22"/>
      <c r="F29" s="22"/>
      <c r="G29" s="22"/>
      <c r="H29" s="22"/>
      <c r="I29" s="22"/>
      <c r="J29" s="22"/>
      <c r="K29" s="22"/>
      <c r="L29" s="22"/>
      <c r="M29" s="22"/>
      <c r="N29" s="22"/>
      <c r="O29" s="22"/>
      <c r="P29" s="22"/>
      <c r="Q29" s="54"/>
      <c r="R29" s="22"/>
    </row>
    <row r="30" spans="1:18" ht="15.6" x14ac:dyDescent="0.3">
      <c r="A30" s="56" t="s">
        <v>518</v>
      </c>
      <c r="B30" s="66"/>
      <c r="C30" s="22"/>
      <c r="D30" s="22"/>
      <c r="E30" s="22"/>
      <c r="F30" s="22"/>
      <c r="G30" s="22"/>
      <c r="H30" s="22"/>
      <c r="I30" s="22"/>
      <c r="J30" s="22"/>
      <c r="K30" s="22"/>
      <c r="L30" s="22"/>
      <c r="M30" s="22"/>
      <c r="N30" s="22"/>
      <c r="O30" s="22"/>
      <c r="P30" s="22"/>
      <c r="Q30" s="54"/>
      <c r="R30" s="22"/>
    </row>
    <row r="31" spans="1:18" x14ac:dyDescent="0.25">
      <c r="A31" s="57"/>
      <c r="B31" s="66"/>
      <c r="C31" s="22"/>
      <c r="D31" s="22"/>
      <c r="E31" s="22"/>
      <c r="F31" s="22"/>
      <c r="G31" s="22"/>
      <c r="H31" s="22"/>
      <c r="I31" s="22"/>
      <c r="J31" s="22"/>
      <c r="K31" s="22"/>
      <c r="L31" s="22"/>
      <c r="M31" s="22"/>
      <c r="N31" s="22"/>
      <c r="O31" s="22"/>
      <c r="P31" s="22"/>
      <c r="Q31" s="54"/>
      <c r="R31" s="22"/>
    </row>
    <row r="32" spans="1:18" x14ac:dyDescent="0.25">
      <c r="A32" s="57" t="s">
        <v>519</v>
      </c>
      <c r="B32" s="66"/>
      <c r="C32" s="22"/>
      <c r="D32" s="22"/>
      <c r="E32" s="22"/>
      <c r="F32" s="22"/>
      <c r="G32" s="22"/>
      <c r="H32" s="22"/>
      <c r="I32" s="22"/>
      <c r="J32" s="22"/>
      <c r="K32" s="22"/>
      <c r="L32" s="22"/>
      <c r="M32" s="22"/>
      <c r="N32" s="22"/>
      <c r="O32" s="22"/>
      <c r="P32" s="22"/>
      <c r="Q32" s="54"/>
      <c r="R32" s="22"/>
    </row>
    <row r="33" spans="1:18" ht="13.8" thickBot="1" x14ac:dyDescent="0.3">
      <c r="A33" s="46"/>
      <c r="B33" s="47"/>
      <c r="C33" s="47"/>
      <c r="D33" s="47"/>
      <c r="E33" s="47"/>
      <c r="F33" s="47"/>
      <c r="G33" s="47"/>
      <c r="H33" s="47"/>
      <c r="I33" s="47"/>
      <c r="J33" s="47"/>
      <c r="K33" s="47"/>
      <c r="L33" s="47"/>
      <c r="M33" s="47"/>
      <c r="N33" s="47"/>
      <c r="O33" s="47"/>
      <c r="P33" s="47"/>
      <c r="Q33" s="48"/>
      <c r="R33" s="22"/>
    </row>
    <row r="34" spans="1:18" x14ac:dyDescent="0.25">
      <c r="B34" s="22"/>
      <c r="C34" s="22"/>
      <c r="D34" s="22"/>
      <c r="E34" s="22"/>
      <c r="F34" s="22"/>
      <c r="G34" s="22"/>
      <c r="H34" s="22"/>
      <c r="I34" s="22"/>
      <c r="J34" s="22"/>
      <c r="K34" s="22"/>
      <c r="L34" s="22"/>
      <c r="M34" s="22"/>
      <c r="N34" s="22"/>
      <c r="O34" s="22"/>
      <c r="P34" s="22"/>
      <c r="Q34" s="22"/>
      <c r="R34" s="22"/>
    </row>
    <row r="35" spans="1:18" x14ac:dyDescent="0.25">
      <c r="B35" s="22"/>
      <c r="C35" s="22"/>
      <c r="D35" s="22"/>
      <c r="E35" s="22"/>
      <c r="F35" s="22"/>
      <c r="G35" s="22"/>
      <c r="H35" s="22"/>
      <c r="I35" s="22"/>
      <c r="J35" s="22"/>
      <c r="K35" s="22"/>
      <c r="L35" s="22"/>
      <c r="M35" s="22"/>
      <c r="N35" s="22"/>
      <c r="O35" s="22"/>
      <c r="P35" s="22"/>
      <c r="Q35" s="22"/>
      <c r="R35" s="22"/>
    </row>
    <row r="36" spans="1:18" x14ac:dyDescent="0.25">
      <c r="B36" s="22"/>
      <c r="C36" s="22"/>
      <c r="D36" s="22"/>
      <c r="E36" s="22"/>
      <c r="F36" s="22"/>
      <c r="G36" s="22"/>
      <c r="H36" s="22"/>
      <c r="I36" s="22"/>
      <c r="J36" s="22"/>
      <c r="K36" s="22"/>
      <c r="L36" s="22"/>
      <c r="M36" s="22"/>
      <c r="N36" s="22"/>
      <c r="O36" s="22"/>
      <c r="P36" s="22"/>
      <c r="Q36" s="22"/>
      <c r="R36" s="22"/>
    </row>
    <row r="37" spans="1:18" x14ac:dyDescent="0.25">
      <c r="B37" s="22"/>
      <c r="C37" s="22"/>
      <c r="D37" s="22"/>
      <c r="E37" s="22"/>
      <c r="F37" s="22"/>
      <c r="G37" s="22"/>
      <c r="H37" s="22"/>
      <c r="I37" s="22"/>
      <c r="J37" s="22"/>
      <c r="K37" s="22"/>
      <c r="L37" s="22"/>
      <c r="M37" s="22"/>
      <c r="N37" s="22"/>
      <c r="O37" s="22"/>
      <c r="P37" s="22"/>
      <c r="Q37" s="22"/>
      <c r="R37" s="22"/>
    </row>
    <row r="38" spans="1:18" x14ac:dyDescent="0.25">
      <c r="B38" s="22"/>
      <c r="C38" s="22"/>
      <c r="D38" s="22"/>
      <c r="E38" s="22"/>
      <c r="F38" s="22"/>
      <c r="G38" s="22"/>
      <c r="H38" s="22"/>
      <c r="I38" s="22"/>
      <c r="J38" s="22"/>
      <c r="K38" s="22"/>
      <c r="L38" s="22"/>
      <c r="M38" s="22"/>
      <c r="N38" s="22"/>
      <c r="O38" s="22"/>
      <c r="P38" s="22"/>
      <c r="Q38" s="22"/>
      <c r="R38" s="22"/>
    </row>
    <row r="39" spans="1:18" x14ac:dyDescent="0.25">
      <c r="B39" s="22"/>
      <c r="C39" s="22"/>
      <c r="D39" s="22"/>
      <c r="E39" s="22"/>
      <c r="F39" s="22"/>
      <c r="G39" s="22"/>
      <c r="H39" s="22"/>
      <c r="I39" s="22"/>
      <c r="J39" s="22"/>
      <c r="K39" s="22"/>
      <c r="L39" s="22"/>
      <c r="M39" s="22"/>
      <c r="N39" s="22"/>
      <c r="O39" s="22"/>
      <c r="P39" s="22"/>
      <c r="Q39" s="22"/>
      <c r="R39" s="22"/>
    </row>
  </sheetData>
  <mergeCells count="1">
    <mergeCell ref="A1:Q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O218"/>
  <sheetViews>
    <sheetView showGridLines="0" zoomScaleNormal="100" zoomScaleSheetLayoutView="85" workbookViewId="0">
      <selection activeCell="A24" sqref="A24"/>
    </sheetView>
  </sheetViews>
  <sheetFormatPr defaultRowHeight="13.2" x14ac:dyDescent="0.25"/>
  <cols>
    <col min="1" max="1" width="67.6640625" customWidth="1"/>
    <col min="2" max="2" width="60.6640625" style="266" customWidth="1"/>
    <col min="3" max="3" width="16.5546875" customWidth="1"/>
    <col min="4" max="4" width="62.44140625" style="217" customWidth="1"/>
    <col min="5" max="5" width="10.88671875" style="217" bestFit="1" customWidth="1"/>
    <col min="6" max="6" width="21.5546875" style="217" customWidth="1"/>
    <col min="7" max="7" width="8.6640625" style="217" customWidth="1"/>
    <col min="8" max="8" width="11" style="217" customWidth="1"/>
    <col min="9" max="9" width="11" customWidth="1"/>
    <col min="10" max="10" width="3.88671875" customWidth="1"/>
    <col min="11" max="11" width="10.33203125" customWidth="1"/>
  </cols>
  <sheetData>
    <row r="1" spans="1:15" ht="12.75" customHeight="1" x14ac:dyDescent="0.25">
      <c r="A1" s="286" t="s">
        <v>685</v>
      </c>
      <c r="B1" s="297"/>
      <c r="C1" s="297"/>
      <c r="D1" s="298"/>
      <c r="E1" s="74"/>
      <c r="F1" s="74"/>
      <c r="G1" s="74"/>
      <c r="H1" s="74"/>
      <c r="I1" s="74"/>
      <c r="J1" s="22"/>
    </row>
    <row r="2" spans="1:15" ht="12.75" customHeight="1" x14ac:dyDescent="0.25">
      <c r="A2" s="299"/>
      <c r="B2" s="300"/>
      <c r="C2" s="300"/>
      <c r="D2" s="301"/>
      <c r="E2" s="74"/>
      <c r="F2" s="74"/>
      <c r="G2" s="74"/>
      <c r="H2" s="74"/>
      <c r="I2" s="74"/>
    </row>
    <row r="3" spans="1:15" ht="12.75" customHeight="1" x14ac:dyDescent="0.25">
      <c r="A3" s="299"/>
      <c r="B3" s="300"/>
      <c r="C3" s="300"/>
      <c r="D3" s="301"/>
      <c r="E3" s="74"/>
      <c r="F3" s="74"/>
      <c r="G3" s="74"/>
      <c r="H3" s="74"/>
      <c r="I3" s="74"/>
    </row>
    <row r="4" spans="1:15" ht="17.25" customHeight="1" thickBot="1" x14ac:dyDescent="0.3">
      <c r="A4" s="302"/>
      <c r="B4" s="303"/>
      <c r="C4" s="303"/>
      <c r="D4" s="304"/>
      <c r="E4" s="74"/>
      <c r="F4" s="74"/>
      <c r="G4" s="74"/>
      <c r="H4" s="74"/>
      <c r="I4" s="74"/>
    </row>
    <row r="5" spans="1:15" ht="12.75" customHeight="1" x14ac:dyDescent="0.25">
      <c r="A5" s="126"/>
      <c r="B5" s="126"/>
      <c r="C5" s="126"/>
      <c r="D5" s="74"/>
      <c r="E5" s="74"/>
      <c r="F5" s="74"/>
      <c r="G5" s="74"/>
      <c r="H5" s="74"/>
      <c r="I5" s="74"/>
      <c r="J5" s="74"/>
      <c r="K5" s="74"/>
      <c r="L5" s="74"/>
    </row>
    <row r="6" spans="1:15" s="22" customFormat="1" ht="12.75" customHeight="1" thickBot="1" x14ac:dyDescent="0.35">
      <c r="A6" s="241" t="s">
        <v>684</v>
      </c>
      <c r="B6" s="68"/>
      <c r="D6" s="155"/>
      <c r="E6" s="155"/>
      <c r="F6" s="155"/>
      <c r="G6" s="155"/>
      <c r="H6" s="69"/>
    </row>
    <row r="7" spans="1:15" s="22" customFormat="1" ht="12.75" customHeight="1" x14ac:dyDescent="0.25">
      <c r="A7" s="267" t="s">
        <v>681</v>
      </c>
      <c r="B7" s="315" t="s">
        <v>683</v>
      </c>
      <c r="C7" s="161"/>
      <c r="D7" s="198"/>
      <c r="E7" s="198"/>
      <c r="F7" s="198"/>
      <c r="G7" s="198"/>
      <c r="H7" s="199"/>
      <c r="I7" s="3"/>
      <c r="J7" s="3"/>
      <c r="K7" s="3"/>
      <c r="L7" s="3"/>
      <c r="M7" s="3"/>
      <c r="N7" s="3"/>
      <c r="O7" s="3"/>
    </row>
    <row r="8" spans="1:15" s="22" customFormat="1" ht="12.75" customHeight="1" thickBot="1" x14ac:dyDescent="0.3">
      <c r="A8" s="268" t="s">
        <v>682</v>
      </c>
      <c r="B8" s="316"/>
      <c r="C8" s="161"/>
      <c r="D8" s="198"/>
      <c r="E8" s="198"/>
      <c r="F8" s="198"/>
      <c r="G8" s="198"/>
      <c r="H8" s="199"/>
      <c r="I8" s="3"/>
      <c r="J8" s="3"/>
      <c r="K8" s="3"/>
      <c r="L8" s="3"/>
      <c r="M8" s="3"/>
      <c r="N8" s="3"/>
      <c r="O8" s="3"/>
    </row>
    <row r="9" spans="1:15" s="22" customFormat="1" ht="12.75" customHeight="1" thickBot="1" x14ac:dyDescent="0.3">
      <c r="B9" s="68"/>
      <c r="C9" s="20"/>
      <c r="D9" s="200"/>
      <c r="E9" s="200"/>
      <c r="F9" s="200"/>
      <c r="G9" s="200"/>
      <c r="H9" s="69"/>
    </row>
    <row r="10" spans="1:15" s="22" customFormat="1" ht="27" customHeight="1" x14ac:dyDescent="0.25">
      <c r="A10" s="228" t="s">
        <v>665</v>
      </c>
      <c r="B10" s="245"/>
      <c r="D10" s="69"/>
      <c r="E10" s="69"/>
      <c r="F10" s="69"/>
      <c r="G10" s="69"/>
      <c r="H10" s="69"/>
    </row>
    <row r="11" spans="1:15" s="22" customFormat="1" ht="27" customHeight="1" x14ac:dyDescent="0.25">
      <c r="A11" s="76" t="s">
        <v>676</v>
      </c>
      <c r="B11" s="242"/>
      <c r="C11" s="104">
        <f>LEN(B11)</f>
        <v>0</v>
      </c>
      <c r="D11" s="107" t="s">
        <v>521</v>
      </c>
      <c r="E11" s="69"/>
      <c r="F11" s="69"/>
      <c r="G11" s="69"/>
      <c r="H11" s="69"/>
    </row>
    <row r="12" spans="1:15" s="22" customFormat="1" x14ac:dyDescent="0.25">
      <c r="A12" s="229" t="s">
        <v>677</v>
      </c>
      <c r="B12" s="246"/>
      <c r="C12" s="104"/>
      <c r="D12" s="107"/>
      <c r="E12" s="69"/>
      <c r="F12" s="69"/>
      <c r="G12" s="69"/>
      <c r="H12" s="69"/>
    </row>
    <row r="13" spans="1:15" s="22" customFormat="1" x14ac:dyDescent="0.25">
      <c r="A13" s="182" t="s">
        <v>485</v>
      </c>
      <c r="B13" s="246"/>
      <c r="C13" s="104"/>
      <c r="D13" s="107"/>
      <c r="E13" s="69"/>
      <c r="F13" s="69"/>
      <c r="G13" s="69"/>
      <c r="H13" s="69"/>
    </row>
    <row r="14" spans="1:15" s="22" customFormat="1" ht="12.9" customHeight="1" x14ac:dyDescent="0.25">
      <c r="A14" s="230" t="s">
        <v>29</v>
      </c>
      <c r="B14" s="247"/>
      <c r="C14" s="162">
        <f>+B42*B14</f>
        <v>0</v>
      </c>
      <c r="D14" s="69"/>
      <c r="E14" s="69"/>
      <c r="F14" s="69"/>
      <c r="G14" s="69"/>
      <c r="H14" s="69"/>
    </row>
    <row r="15" spans="1:15" s="22" customFormat="1" ht="12.9" customHeight="1" x14ac:dyDescent="0.25">
      <c r="A15" s="230" t="s">
        <v>28</v>
      </c>
      <c r="B15" s="277">
        <f>100%-B14</f>
        <v>1</v>
      </c>
      <c r="C15" s="162">
        <f>+B42*B15</f>
        <v>0</v>
      </c>
      <c r="D15" s="69"/>
      <c r="E15" s="69"/>
      <c r="F15" s="69"/>
      <c r="G15" s="69"/>
      <c r="H15" s="69"/>
    </row>
    <row r="16" spans="1:15" s="22" customFormat="1" x14ac:dyDescent="0.25">
      <c r="A16" s="274" t="s">
        <v>512</v>
      </c>
      <c r="B16" s="246"/>
      <c r="C16" s="107">
        <f>LEN(B17)</f>
        <v>0</v>
      </c>
      <c r="D16" s="107" t="s">
        <v>521</v>
      </c>
      <c r="E16" s="69"/>
      <c r="F16" s="69"/>
      <c r="G16" s="69"/>
      <c r="H16" s="69"/>
    </row>
    <row r="17" spans="1:8" s="22" customFormat="1" ht="12.9" customHeight="1" x14ac:dyDescent="0.25">
      <c r="A17" s="272" t="s">
        <v>571</v>
      </c>
      <c r="B17" s="273"/>
      <c r="C17" s="2"/>
      <c r="D17" s="270" t="s">
        <v>670</v>
      </c>
      <c r="E17" s="239"/>
      <c r="F17" s="239"/>
      <c r="G17" s="202"/>
      <c r="H17" s="202"/>
    </row>
    <row r="18" spans="1:8" s="22" customFormat="1" ht="12.9" customHeight="1" x14ac:dyDescent="0.25">
      <c r="A18" s="229" t="s">
        <v>666</v>
      </c>
      <c r="B18" s="246"/>
      <c r="C18" s="2"/>
      <c r="D18" s="295" t="s">
        <v>673</v>
      </c>
      <c r="E18" s="295"/>
      <c r="F18" s="295"/>
      <c r="G18" s="202"/>
      <c r="H18" s="202"/>
    </row>
    <row r="19" spans="1:8" s="22" customFormat="1" ht="12.9" customHeight="1" x14ac:dyDescent="0.25">
      <c r="A19" s="231" t="s">
        <v>629</v>
      </c>
      <c r="B19" s="246"/>
      <c r="D19" s="295"/>
      <c r="E19" s="295"/>
      <c r="F19" s="295"/>
      <c r="G19" s="201"/>
      <c r="H19" s="202"/>
    </row>
    <row r="20" spans="1:8" s="22" customFormat="1" ht="12.9" customHeight="1" x14ac:dyDescent="0.25">
      <c r="A20" s="232" t="s">
        <v>513</v>
      </c>
      <c r="B20" s="246"/>
      <c r="D20" s="238"/>
      <c r="E20" s="198"/>
      <c r="F20" s="198"/>
      <c r="G20" s="201"/>
      <c r="H20" s="202"/>
    </row>
    <row r="21" spans="1:8" s="22" customFormat="1" ht="12.9" customHeight="1" x14ac:dyDescent="0.25">
      <c r="A21" s="233" t="s">
        <v>523</v>
      </c>
      <c r="B21" s="246"/>
      <c r="D21" s="198" t="s">
        <v>671</v>
      </c>
      <c r="E21" s="239"/>
      <c r="F21" s="239"/>
      <c r="G21" s="202"/>
      <c r="H21" s="202"/>
    </row>
    <row r="22" spans="1:8" s="22" customFormat="1" ht="12.9" customHeight="1" x14ac:dyDescent="0.25">
      <c r="A22" s="234" t="s">
        <v>569</v>
      </c>
      <c r="B22" s="246"/>
      <c r="D22" s="295" t="s">
        <v>674</v>
      </c>
      <c r="E22" s="295"/>
      <c r="F22" s="295"/>
      <c r="G22" s="237"/>
      <c r="H22" s="202"/>
    </row>
    <row r="23" spans="1:8" s="22" customFormat="1" ht="12.9" customHeight="1" x14ac:dyDescent="0.25">
      <c r="A23" s="233" t="s">
        <v>520</v>
      </c>
      <c r="B23" s="246"/>
      <c r="C23" s="70"/>
      <c r="D23" s="295"/>
      <c r="E23" s="295"/>
      <c r="F23" s="295"/>
      <c r="G23" s="2"/>
      <c r="H23" s="202"/>
    </row>
    <row r="24" spans="1:8" s="22" customFormat="1" ht="12.9" customHeight="1" x14ac:dyDescent="0.25">
      <c r="A24" s="234" t="s">
        <v>514</v>
      </c>
      <c r="B24" s="246"/>
      <c r="D24" s="295"/>
      <c r="E24" s="295"/>
      <c r="F24" s="295"/>
      <c r="G24" s="202"/>
      <c r="H24" s="202"/>
    </row>
    <row r="25" spans="1:8" s="22" customFormat="1" ht="12.9" customHeight="1" x14ac:dyDescent="0.25">
      <c r="A25" s="235" t="s">
        <v>565</v>
      </c>
      <c r="B25" s="248"/>
      <c r="C25" s="163" t="s">
        <v>500</v>
      </c>
      <c r="D25" s="239"/>
      <c r="E25" s="239"/>
      <c r="F25" s="239"/>
      <c r="G25" s="202"/>
      <c r="H25" s="202"/>
    </row>
    <row r="26" spans="1:8" s="22" customFormat="1" ht="12.9" customHeight="1" x14ac:dyDescent="0.25">
      <c r="A26" s="229" t="s">
        <v>630</v>
      </c>
      <c r="B26" s="249"/>
      <c r="C26" s="2"/>
      <c r="D26" s="271" t="s">
        <v>672</v>
      </c>
      <c r="E26" s="239"/>
      <c r="F26" s="239"/>
      <c r="G26" s="202"/>
      <c r="H26" s="202"/>
    </row>
    <row r="27" spans="1:8" s="22" customFormat="1" ht="12.9" customHeight="1" x14ac:dyDescent="0.25">
      <c r="A27" s="236" t="s">
        <v>580</v>
      </c>
      <c r="B27" s="246"/>
      <c r="C27" s="2"/>
      <c r="D27" s="295" t="s">
        <v>675</v>
      </c>
      <c r="E27" s="295"/>
      <c r="F27" s="295"/>
      <c r="G27" s="237"/>
      <c r="H27" s="237"/>
    </row>
    <row r="28" spans="1:8" s="22" customFormat="1" ht="12.9" customHeight="1" x14ac:dyDescent="0.25">
      <c r="A28" s="233" t="s">
        <v>625</v>
      </c>
      <c r="B28" s="246"/>
      <c r="C28" s="2"/>
      <c r="D28" s="295"/>
      <c r="E28" s="295"/>
      <c r="F28" s="295"/>
      <c r="G28" s="237"/>
      <c r="H28" s="237"/>
    </row>
    <row r="29" spans="1:8" s="22" customFormat="1" ht="12.9" customHeight="1" x14ac:dyDescent="0.25">
      <c r="A29" s="236" t="s">
        <v>13</v>
      </c>
      <c r="B29" s="246"/>
      <c r="C29" s="2"/>
      <c r="D29" s="2"/>
      <c r="E29" s="237"/>
      <c r="F29" s="237"/>
      <c r="G29" s="237"/>
      <c r="H29" s="237"/>
    </row>
    <row r="30" spans="1:8" s="22" customFormat="1" ht="12.9" customHeight="1" x14ac:dyDescent="0.25">
      <c r="A30" s="236" t="s">
        <v>14</v>
      </c>
      <c r="B30" s="246"/>
      <c r="C30" s="2"/>
      <c r="D30" s="185" t="s">
        <v>619</v>
      </c>
      <c r="E30" s="227"/>
      <c r="F30" s="227"/>
      <c r="G30" s="227"/>
      <c r="H30" s="227"/>
    </row>
    <row r="31" spans="1:8" s="22" customFormat="1" ht="12.9" customHeight="1" x14ac:dyDescent="0.25">
      <c r="A31" s="76" t="s">
        <v>668</v>
      </c>
      <c r="B31" s="246"/>
      <c r="C31" s="2"/>
      <c r="D31" s="314" t="s">
        <v>620</v>
      </c>
      <c r="E31" s="314"/>
      <c r="F31" s="314"/>
      <c r="G31" s="314"/>
      <c r="H31" s="314"/>
    </row>
    <row r="32" spans="1:8" s="22" customFormat="1" ht="12.9" customHeight="1" x14ac:dyDescent="0.25">
      <c r="A32" s="76" t="s">
        <v>669</v>
      </c>
      <c r="B32" s="246"/>
      <c r="C32" s="2"/>
      <c r="D32" s="314"/>
      <c r="E32" s="314"/>
      <c r="F32" s="314"/>
      <c r="G32" s="314"/>
      <c r="H32" s="314"/>
    </row>
    <row r="33" spans="1:8" s="22" customFormat="1" ht="12.9" customHeight="1" x14ac:dyDescent="0.25">
      <c r="A33" s="236" t="s">
        <v>614</v>
      </c>
      <c r="B33" s="246"/>
      <c r="C33" s="2"/>
      <c r="D33" s="314"/>
      <c r="E33" s="314"/>
      <c r="F33" s="314"/>
      <c r="G33" s="314"/>
      <c r="H33" s="314"/>
    </row>
    <row r="34" spans="1:8" s="22" customFormat="1" ht="12.9" customHeight="1" x14ac:dyDescent="0.25">
      <c r="A34" s="76" t="s">
        <v>582</v>
      </c>
      <c r="B34" s="246"/>
      <c r="C34" s="2"/>
      <c r="D34" s="238"/>
      <c r="E34" s="239"/>
      <c r="F34" s="239"/>
      <c r="G34" s="239"/>
      <c r="H34" s="239"/>
    </row>
    <row r="35" spans="1:8" s="22" customFormat="1" ht="12.9" customHeight="1" x14ac:dyDescent="0.25">
      <c r="A35" s="76" t="s">
        <v>667</v>
      </c>
      <c r="B35" s="246"/>
      <c r="C35" s="2"/>
      <c r="D35" s="185" t="s">
        <v>623</v>
      </c>
      <c r="E35" s="227"/>
      <c r="F35" s="227"/>
      <c r="G35" s="227"/>
      <c r="H35" s="227"/>
    </row>
    <row r="36" spans="1:8" s="22" customFormat="1" ht="12.9" customHeight="1" x14ac:dyDescent="0.25">
      <c r="A36" s="229" t="s">
        <v>566</v>
      </c>
      <c r="B36" s="246"/>
      <c r="D36" s="314" t="s">
        <v>624</v>
      </c>
      <c r="E36" s="314"/>
      <c r="F36" s="314"/>
      <c r="G36" s="314"/>
      <c r="H36" s="314"/>
    </row>
    <row r="37" spans="1:8" s="22" customFormat="1" ht="12.9" customHeight="1" x14ac:dyDescent="0.25">
      <c r="A37" s="232" t="s">
        <v>583</v>
      </c>
      <c r="B37" s="246"/>
      <c r="D37" s="314"/>
      <c r="E37" s="314"/>
      <c r="F37" s="314"/>
      <c r="G37" s="314"/>
      <c r="H37" s="314"/>
    </row>
    <row r="38" spans="1:8" s="22" customFormat="1" ht="12.9" customHeight="1" x14ac:dyDescent="0.25">
      <c r="A38" s="233" t="s">
        <v>640</v>
      </c>
      <c r="B38" s="250"/>
      <c r="C38" s="67"/>
      <c r="D38" s="314"/>
      <c r="E38" s="314"/>
      <c r="F38" s="314"/>
      <c r="G38" s="314"/>
      <c r="H38" s="314"/>
    </row>
    <row r="39" spans="1:8" s="22" customFormat="1" ht="12.9" customHeight="1" x14ac:dyDescent="0.25">
      <c r="A39" s="81" t="s">
        <v>567</v>
      </c>
      <c r="B39" s="251"/>
      <c r="C39" s="67"/>
      <c r="D39" s="314"/>
      <c r="E39" s="314"/>
      <c r="F39" s="314"/>
      <c r="G39" s="314"/>
      <c r="H39" s="314"/>
    </row>
    <row r="40" spans="1:8" s="1" customFormat="1" ht="12.9" customHeight="1" x14ac:dyDescent="0.25">
      <c r="A40" s="229" t="s">
        <v>568</v>
      </c>
      <c r="B40" s="252" t="e">
        <f>VLOOKUP(B39,'Calcs and Indices'!B34:C75,2,FALSE)</f>
        <v>#N/A</v>
      </c>
      <c r="C40" s="2"/>
      <c r="D40" s="240"/>
      <c r="E40" s="240"/>
      <c r="F40" s="240"/>
      <c r="G40" s="240"/>
      <c r="H40" s="240"/>
    </row>
    <row r="41" spans="1:8" s="22" customFormat="1" ht="12.9" customHeight="1" x14ac:dyDescent="0.25">
      <c r="A41" s="76" t="s">
        <v>27</v>
      </c>
      <c r="B41" s="253"/>
      <c r="C41" s="67"/>
      <c r="D41" s="185" t="s">
        <v>621</v>
      </c>
      <c r="E41" s="198"/>
      <c r="F41" s="198"/>
      <c r="G41" s="198"/>
      <c r="H41" s="239"/>
    </row>
    <row r="42" spans="1:8" s="22" customFormat="1" ht="12.9" customHeight="1" x14ac:dyDescent="0.25">
      <c r="A42" s="182" t="s">
        <v>563</v>
      </c>
      <c r="B42" s="254"/>
      <c r="C42" s="67"/>
      <c r="D42" s="296" t="s">
        <v>622</v>
      </c>
      <c r="E42" s="296"/>
      <c r="F42" s="296"/>
      <c r="G42" s="296"/>
      <c r="H42" s="296"/>
    </row>
    <row r="43" spans="1:8" s="22" customFormat="1" ht="12.9" customHeight="1" x14ac:dyDescent="0.25">
      <c r="A43" s="182" t="s">
        <v>30</v>
      </c>
      <c r="B43" s="255"/>
      <c r="C43" s="67"/>
      <c r="D43" s="296"/>
      <c r="E43" s="296"/>
      <c r="F43" s="296"/>
      <c r="G43" s="296"/>
      <c r="H43" s="296"/>
    </row>
    <row r="44" spans="1:8" s="22" customFormat="1" ht="12.9" customHeight="1" x14ac:dyDescent="0.25">
      <c r="A44" s="182" t="s">
        <v>31</v>
      </c>
      <c r="B44" s="256"/>
      <c r="C44" s="67"/>
      <c r="D44" s="296"/>
      <c r="E44" s="296"/>
      <c r="F44" s="296"/>
      <c r="G44" s="296"/>
      <c r="H44" s="296"/>
    </row>
    <row r="45" spans="1:8" s="22" customFormat="1" ht="12.9" customHeight="1" thickBot="1" x14ac:dyDescent="0.3">
      <c r="A45" s="275" t="s">
        <v>581</v>
      </c>
      <c r="B45" s="276"/>
      <c r="D45" s="296"/>
      <c r="E45" s="296"/>
      <c r="F45" s="296"/>
      <c r="G45" s="296"/>
      <c r="H45" s="296"/>
    </row>
    <row r="46" spans="1:8" s="22" customFormat="1" ht="13.8" thickBot="1" x14ac:dyDescent="0.3">
      <c r="B46" s="68"/>
      <c r="D46" s="69"/>
      <c r="E46" s="69"/>
      <c r="F46" s="69"/>
      <c r="G46" s="69"/>
      <c r="H46" s="69"/>
    </row>
    <row r="47" spans="1:8" s="69" customFormat="1" ht="15" customHeight="1" x14ac:dyDescent="0.25">
      <c r="A47" s="226" t="s">
        <v>628</v>
      </c>
      <c r="B47" s="257" t="s">
        <v>15</v>
      </c>
      <c r="C47" s="78" t="s">
        <v>8</v>
      </c>
      <c r="D47" s="78" t="s">
        <v>576</v>
      </c>
    </row>
    <row r="48" spans="1:8" s="22" customFormat="1" ht="30.75" customHeight="1" x14ac:dyDescent="0.25">
      <c r="A48" s="182" t="s">
        <v>631</v>
      </c>
      <c r="B48" s="243"/>
      <c r="C48" s="118" t="e">
        <f>B48/B42</f>
        <v>#DIV/0!</v>
      </c>
      <c r="D48" s="204"/>
      <c r="E48" s="205">
        <f t="shared" ref="E48:E54" si="0">LEN(D48)</f>
        <v>0</v>
      </c>
      <c r="F48" s="205" t="s">
        <v>521</v>
      </c>
      <c r="G48" s="205"/>
      <c r="H48" s="69"/>
    </row>
    <row r="49" spans="1:8" s="22" customFormat="1" ht="30.75" customHeight="1" x14ac:dyDescent="0.25">
      <c r="A49" s="81" t="s">
        <v>0</v>
      </c>
      <c r="B49" s="243"/>
      <c r="C49" s="118" t="e">
        <f>B49/B42</f>
        <v>#DIV/0!</v>
      </c>
      <c r="D49" s="204"/>
      <c r="E49" s="205">
        <f t="shared" si="0"/>
        <v>0</v>
      </c>
      <c r="F49" s="205" t="s">
        <v>521</v>
      </c>
      <c r="G49" s="205"/>
      <c r="H49" s="69"/>
    </row>
    <row r="50" spans="1:8" s="22" customFormat="1" ht="30.75" customHeight="1" x14ac:dyDescent="0.25">
      <c r="A50" s="80" t="s">
        <v>1</v>
      </c>
      <c r="B50" s="243"/>
      <c r="C50" s="118" t="e">
        <f>B50/B42</f>
        <v>#DIV/0!</v>
      </c>
      <c r="D50" s="204"/>
      <c r="E50" s="205">
        <f t="shared" si="0"/>
        <v>0</v>
      </c>
      <c r="F50" s="205" t="s">
        <v>521</v>
      </c>
      <c r="G50" s="205"/>
      <c r="H50" s="69"/>
    </row>
    <row r="51" spans="1:8" s="22" customFormat="1" ht="30.75" customHeight="1" x14ac:dyDescent="0.25">
      <c r="A51" s="80" t="s">
        <v>2</v>
      </c>
      <c r="B51" s="243"/>
      <c r="C51" s="118" t="e">
        <f>B51/B42</f>
        <v>#DIV/0!</v>
      </c>
      <c r="D51" s="204"/>
      <c r="E51" s="205">
        <f t="shared" si="0"/>
        <v>0</v>
      </c>
      <c r="F51" s="205" t="s">
        <v>521</v>
      </c>
      <c r="G51" s="205"/>
      <c r="H51" s="69"/>
    </row>
    <row r="52" spans="1:8" s="22" customFormat="1" ht="30.75" customHeight="1" x14ac:dyDescent="0.25">
      <c r="A52" s="182" t="s">
        <v>570</v>
      </c>
      <c r="B52" s="243"/>
      <c r="C52" s="118" t="e">
        <f>B52/B42</f>
        <v>#DIV/0!</v>
      </c>
      <c r="D52" s="204"/>
      <c r="E52" s="205">
        <f t="shared" si="0"/>
        <v>0</v>
      </c>
      <c r="F52" s="205" t="s">
        <v>521</v>
      </c>
      <c r="G52" s="205"/>
      <c r="H52" s="69"/>
    </row>
    <row r="53" spans="1:8" s="22" customFormat="1" ht="30.75" customHeight="1" x14ac:dyDescent="0.25">
      <c r="A53" s="80" t="s">
        <v>4</v>
      </c>
      <c r="B53" s="243"/>
      <c r="C53" s="118" t="e">
        <f>B53/B42</f>
        <v>#DIV/0!</v>
      </c>
      <c r="D53" s="204"/>
      <c r="E53" s="205">
        <f t="shared" si="0"/>
        <v>0</v>
      </c>
      <c r="F53" s="205" t="s">
        <v>521</v>
      </c>
      <c r="G53" s="205"/>
      <c r="H53" s="69"/>
    </row>
    <row r="54" spans="1:8" s="22" customFormat="1" ht="30.75" customHeight="1" x14ac:dyDescent="0.25">
      <c r="A54" s="182" t="s">
        <v>633</v>
      </c>
      <c r="B54" s="244"/>
      <c r="C54" s="118" t="e">
        <f>B54/B42</f>
        <v>#DIV/0!</v>
      </c>
      <c r="D54" s="204"/>
      <c r="E54" s="205">
        <f t="shared" si="0"/>
        <v>0</v>
      </c>
      <c r="F54" s="205" t="s">
        <v>521</v>
      </c>
      <c r="G54" s="205"/>
      <c r="H54" s="69"/>
    </row>
    <row r="55" spans="1:8" s="22" customFormat="1" ht="19.5" customHeight="1" x14ac:dyDescent="0.25">
      <c r="A55" s="82" t="s">
        <v>573</v>
      </c>
      <c r="B55" s="258">
        <f>SUM(B48:B54)</f>
        <v>0</v>
      </c>
      <c r="C55" s="86" t="e">
        <f>SUM(C48:C53)</f>
        <v>#DIV/0!</v>
      </c>
      <c r="D55" s="206"/>
      <c r="E55" s="205"/>
      <c r="F55" s="205"/>
      <c r="G55" s="205"/>
      <c r="H55" s="69"/>
    </row>
    <row r="56" spans="1:8" s="22" customFormat="1" ht="30.75" customHeight="1" x14ac:dyDescent="0.25">
      <c r="A56" s="182" t="s">
        <v>632</v>
      </c>
      <c r="B56" s="244"/>
      <c r="C56" s="119" t="e">
        <f>B56/B42</f>
        <v>#DIV/0!</v>
      </c>
      <c r="D56" s="204"/>
      <c r="E56" s="205">
        <f>LEN(D56)</f>
        <v>0</v>
      </c>
      <c r="F56" s="205" t="s">
        <v>521</v>
      </c>
      <c r="G56" s="205"/>
      <c r="H56" s="69"/>
    </row>
    <row r="57" spans="1:8" s="22" customFormat="1" ht="30.75" customHeight="1" x14ac:dyDescent="0.25">
      <c r="A57" s="80" t="s">
        <v>635</v>
      </c>
      <c r="B57" s="244"/>
      <c r="C57" s="119" t="e">
        <f>B57/B42</f>
        <v>#DIV/0!</v>
      </c>
      <c r="D57" s="204"/>
      <c r="E57" s="205">
        <f>LEN(D57)</f>
        <v>0</v>
      </c>
      <c r="F57" s="205" t="s">
        <v>521</v>
      </c>
      <c r="G57" s="205"/>
      <c r="H57" s="69"/>
    </row>
    <row r="58" spans="1:8" s="22" customFormat="1" ht="19.5" customHeight="1" x14ac:dyDescent="0.25">
      <c r="A58" s="82" t="s">
        <v>572</v>
      </c>
      <c r="B58" s="258">
        <f>SUM(B55:B57)</f>
        <v>0</v>
      </c>
      <c r="C58" s="86" t="e">
        <f>B58/B42</f>
        <v>#DIV/0!</v>
      </c>
      <c r="D58" s="206"/>
      <c r="E58" s="205"/>
      <c r="F58" s="205"/>
      <c r="G58" s="205"/>
      <c r="H58" s="69"/>
    </row>
    <row r="59" spans="1:8" s="22" customFormat="1" x14ac:dyDescent="0.25">
      <c r="A59" s="186" t="s">
        <v>636</v>
      </c>
      <c r="B59" s="244"/>
      <c r="C59" s="119" t="e">
        <f>B59/B42</f>
        <v>#DIV/0!</v>
      </c>
      <c r="D59" s="207" t="e">
        <f>B59/(B55+B56+B57)</f>
        <v>#DIV/0!</v>
      </c>
      <c r="E59" s="69"/>
      <c r="F59" s="69"/>
      <c r="G59" s="69"/>
      <c r="H59" s="69"/>
    </row>
    <row r="60" spans="1:8" s="22" customFormat="1" x14ac:dyDescent="0.25">
      <c r="A60" s="72" t="s">
        <v>639</v>
      </c>
      <c r="B60" s="244"/>
      <c r="C60" s="119" t="e">
        <f>B60/B42</f>
        <v>#DIV/0!</v>
      </c>
      <c r="D60" s="207" t="e">
        <f>B60/(B61-B60)</f>
        <v>#DIV/0!</v>
      </c>
      <c r="E60" s="69"/>
      <c r="F60" s="69"/>
      <c r="G60" s="69"/>
      <c r="H60" s="69"/>
    </row>
    <row r="61" spans="1:8" s="22" customFormat="1" ht="19.5" customHeight="1" x14ac:dyDescent="0.25">
      <c r="A61" s="82" t="s">
        <v>16</v>
      </c>
      <c r="B61" s="258">
        <f>SUM(B58:B60)</f>
        <v>0</v>
      </c>
      <c r="C61" s="86" t="e">
        <f>B61/B42</f>
        <v>#DIV/0!</v>
      </c>
      <c r="D61" s="208"/>
      <c r="E61" s="69"/>
      <c r="F61" s="69"/>
      <c r="G61" s="69"/>
      <c r="H61" s="69"/>
    </row>
    <row r="62" spans="1:8" s="22" customFormat="1" x14ac:dyDescent="0.25">
      <c r="A62" s="221" t="s">
        <v>638</v>
      </c>
      <c r="B62" s="244"/>
      <c r="C62" s="119" t="e">
        <f>B62/B42</f>
        <v>#DIV/0!</v>
      </c>
      <c r="D62" s="207" t="e">
        <f>+B62/B69</f>
        <v>#DIV/0!</v>
      </c>
      <c r="E62" s="69"/>
      <c r="F62" s="69"/>
      <c r="G62" s="69"/>
      <c r="H62" s="69"/>
    </row>
    <row r="63" spans="1:8" s="22" customFormat="1" x14ac:dyDescent="0.25">
      <c r="A63" s="21" t="s">
        <v>649</v>
      </c>
      <c r="B63" s="244"/>
      <c r="C63" s="119" t="e">
        <f>B63/B42</f>
        <v>#DIV/0!</v>
      </c>
      <c r="D63" s="207" t="e">
        <f>+B63/B69</f>
        <v>#DIV/0!</v>
      </c>
      <c r="E63" s="69"/>
      <c r="F63" s="69"/>
      <c r="G63" s="69"/>
      <c r="H63" s="69"/>
    </row>
    <row r="64" spans="1:8" s="22" customFormat="1" x14ac:dyDescent="0.25">
      <c r="A64" s="83" t="s">
        <v>586</v>
      </c>
      <c r="B64" s="258">
        <f>SUM(B62:B63)</f>
        <v>0</v>
      </c>
      <c r="C64" s="86" t="e">
        <f>B64/B42</f>
        <v>#DIV/0!</v>
      </c>
      <c r="D64" s="209" t="e">
        <f>+B64/B69</f>
        <v>#DIV/0!</v>
      </c>
      <c r="E64" s="69"/>
      <c r="F64" s="69"/>
      <c r="G64" s="69"/>
      <c r="H64" s="69"/>
    </row>
    <row r="65" spans="1:12" s="22" customFormat="1" x14ac:dyDescent="0.25">
      <c r="A65" s="186" t="s">
        <v>645</v>
      </c>
      <c r="B65" s="244"/>
      <c r="C65" s="119" t="e">
        <f>B65/B42</f>
        <v>#DIV/0!</v>
      </c>
      <c r="D65" s="207" t="e">
        <f>+B65/B61</f>
        <v>#DIV/0!</v>
      </c>
      <c r="E65" s="69"/>
      <c r="F65" s="69"/>
      <c r="G65" s="69"/>
      <c r="H65" s="69"/>
    </row>
    <row r="66" spans="1:12" s="3" customFormat="1" x14ac:dyDescent="0.25">
      <c r="A66" s="186" t="s">
        <v>646</v>
      </c>
      <c r="B66" s="244"/>
      <c r="C66" s="119" t="e">
        <f>B66/B42</f>
        <v>#DIV/0!</v>
      </c>
      <c r="D66" s="207" t="e">
        <f>+B66/B61</f>
        <v>#DIV/0!</v>
      </c>
      <c r="E66" s="155"/>
      <c r="F66" s="155"/>
      <c r="G66" s="155"/>
      <c r="H66" s="155"/>
    </row>
    <row r="67" spans="1:12" s="22" customFormat="1" x14ac:dyDescent="0.25">
      <c r="A67" s="83" t="s">
        <v>634</v>
      </c>
      <c r="B67" s="258">
        <f>SUM(B65:B66)</f>
        <v>0</v>
      </c>
      <c r="C67" s="86" t="e">
        <f>B67/B42</f>
        <v>#DIV/0!</v>
      </c>
      <c r="D67" s="209" t="e">
        <f>B67/(B61)</f>
        <v>#DIV/0!</v>
      </c>
      <c r="E67" s="69"/>
      <c r="F67" s="69"/>
      <c r="G67" s="69"/>
      <c r="H67" s="69"/>
    </row>
    <row r="68" spans="1:12" s="3" customFormat="1" x14ac:dyDescent="0.25">
      <c r="A68" s="186"/>
      <c r="B68" s="259"/>
      <c r="C68" s="187"/>
      <c r="D68" s="210"/>
      <c r="E68" s="155"/>
      <c r="F68" s="155"/>
      <c r="G68" s="155"/>
      <c r="H68" s="155"/>
    </row>
    <row r="69" spans="1:12" s="22" customFormat="1" ht="20.25" customHeight="1" thickBot="1" x14ac:dyDescent="0.3">
      <c r="A69" s="83" t="s">
        <v>26</v>
      </c>
      <c r="B69" s="258">
        <f>+B64+B61+B67</f>
        <v>0</v>
      </c>
      <c r="C69" s="87" t="e">
        <f>+C67+C64+C61</f>
        <v>#DIV/0!</v>
      </c>
      <c r="D69" s="211"/>
      <c r="E69" s="69"/>
      <c r="F69" s="69"/>
      <c r="G69" s="69"/>
      <c r="H69" s="69"/>
    </row>
    <row r="70" spans="1:12" s="22" customFormat="1" x14ac:dyDescent="0.25">
      <c r="A70" s="72" t="s">
        <v>17</v>
      </c>
      <c r="B70" s="260" t="e">
        <f>IF(C49&gt;=120, ('Calcs and Indices'!D31), 0)</f>
        <v>#DIV/0!</v>
      </c>
      <c r="C70" s="20"/>
      <c r="D70" s="212"/>
      <c r="E70" s="68"/>
      <c r="F70" s="69"/>
      <c r="G70" s="69"/>
      <c r="H70" s="69"/>
    </row>
    <row r="71" spans="1:12" s="22" customFormat="1" ht="20.25" customHeight="1" x14ac:dyDescent="0.25">
      <c r="A71" s="82" t="s">
        <v>643</v>
      </c>
      <c r="B71" s="261" t="e">
        <f>ROUND((((B55-B48-B70)*(100%+D59)*(100%+D65)*(100%+D60)/100%)/(B42*B14)),0)</f>
        <v>#DIV/0!</v>
      </c>
      <c r="C71" s="192"/>
      <c r="D71" s="213"/>
      <c r="E71" s="200"/>
      <c r="F71" s="200"/>
      <c r="G71" s="200"/>
      <c r="H71" s="200"/>
      <c r="I71" s="20"/>
      <c r="J71" s="68"/>
    </row>
    <row r="72" spans="1:12" s="22" customFormat="1" ht="20.25" customHeight="1" x14ac:dyDescent="0.25">
      <c r="A72" s="82" t="s">
        <v>650</v>
      </c>
      <c r="B72" s="261" t="e">
        <f>ROUND((((B56)*(100%+D59)*(100%+D65)*(100%+D60)/100%)/(B42*B15)),0)</f>
        <v>#DIV/0!</v>
      </c>
      <c r="C72" s="192"/>
      <c r="D72" s="213"/>
      <c r="E72" s="200"/>
      <c r="F72" s="200"/>
      <c r="G72" s="200"/>
      <c r="H72" s="200"/>
      <c r="I72" s="20"/>
      <c r="J72" s="68"/>
    </row>
    <row r="73" spans="1:12" s="22" customFormat="1" ht="20.25" customHeight="1" x14ac:dyDescent="0.25">
      <c r="A73" s="84" t="s">
        <v>7</v>
      </c>
      <c r="B73" s="261" t="e">
        <f>C69</f>
        <v>#DIV/0!</v>
      </c>
      <c r="C73" s="192"/>
      <c r="D73" s="214"/>
      <c r="E73" s="200"/>
      <c r="F73" s="200"/>
      <c r="G73" s="200"/>
      <c r="H73" s="200"/>
      <c r="I73" s="20"/>
      <c r="J73" s="68"/>
    </row>
    <row r="74" spans="1:12" s="22" customFormat="1" ht="20.25" customHeight="1" x14ac:dyDescent="0.25">
      <c r="A74" s="82" t="s">
        <v>574</v>
      </c>
      <c r="B74" s="261" t="e">
        <f>IF(B43&gt;0,B61/B43, B61/B44)</f>
        <v>#DIV/0!</v>
      </c>
      <c r="C74" s="20"/>
      <c r="D74" s="69"/>
      <c r="E74" s="200"/>
      <c r="F74" s="200"/>
      <c r="G74" s="200"/>
      <c r="H74" s="200"/>
      <c r="I74" s="20"/>
      <c r="J74" s="68"/>
    </row>
    <row r="75" spans="1:12" s="22" customFormat="1" ht="20.25" customHeight="1" thickBot="1" x14ac:dyDescent="0.3">
      <c r="A75" s="85" t="s">
        <v>575</v>
      </c>
      <c r="B75" s="262" t="e">
        <f>IF(B43&gt;0,B69/B43, B69/B44)</f>
        <v>#DIV/0!</v>
      </c>
      <c r="C75" s="20"/>
      <c r="D75" s="200"/>
      <c r="E75" s="200"/>
      <c r="F75" s="200"/>
      <c r="G75" s="200"/>
      <c r="H75" s="200"/>
      <c r="I75" s="20"/>
      <c r="J75" s="68"/>
    </row>
    <row r="76" spans="1:12" s="3" customFormat="1" ht="13.8" thickBot="1" x14ac:dyDescent="0.3">
      <c r="A76" s="113"/>
      <c r="B76" s="263"/>
      <c r="D76" s="155"/>
      <c r="E76" s="155"/>
      <c r="F76" s="155"/>
      <c r="G76" s="155"/>
      <c r="H76" s="155"/>
    </row>
    <row r="77" spans="1:12" s="1" customFormat="1" ht="18" customHeight="1" x14ac:dyDescent="0.25">
      <c r="A77" s="112" t="s">
        <v>517</v>
      </c>
      <c r="B77" s="264"/>
      <c r="C77" s="60"/>
      <c r="D77" s="199"/>
      <c r="E77" s="199"/>
      <c r="F77" s="199"/>
      <c r="G77" s="199"/>
      <c r="H77" s="203"/>
    </row>
    <row r="78" spans="1:12" s="1" customFormat="1" ht="18" customHeight="1" thickBot="1" x14ac:dyDescent="0.3">
      <c r="A78" s="120" t="s">
        <v>584</v>
      </c>
      <c r="B78" s="265"/>
      <c r="C78" s="60"/>
      <c r="D78" s="199"/>
      <c r="E78" s="199"/>
      <c r="F78" s="199"/>
      <c r="G78" s="199"/>
      <c r="H78" s="203"/>
    </row>
    <row r="79" spans="1:12" ht="96.75" customHeight="1" thickBot="1" x14ac:dyDescent="0.3">
      <c r="A79" s="121" t="s">
        <v>585</v>
      </c>
      <c r="B79" s="115"/>
      <c r="C79" s="114">
        <f>LEN(B79)</f>
        <v>0</v>
      </c>
      <c r="D79" s="215" t="s">
        <v>521</v>
      </c>
      <c r="E79" s="216"/>
      <c r="F79" s="69"/>
      <c r="G79" s="69"/>
      <c r="H79" s="69"/>
      <c r="I79" s="22"/>
      <c r="J79" s="22"/>
      <c r="K79" s="22"/>
      <c r="L79" s="22"/>
    </row>
    <row r="80" spans="1:12" ht="96.75" customHeight="1" x14ac:dyDescent="0.25">
      <c r="A80" s="279" t="s">
        <v>697</v>
      </c>
      <c r="B80" s="305" t="s">
        <v>698</v>
      </c>
      <c r="C80" s="306"/>
      <c r="D80" s="307"/>
      <c r="E80" s="69"/>
      <c r="F80" s="69"/>
      <c r="G80" s="69"/>
      <c r="H80" s="69"/>
      <c r="I80" s="22"/>
      <c r="J80" s="22"/>
      <c r="K80" s="22"/>
      <c r="L80" s="22"/>
    </row>
    <row r="81" spans="1:12" ht="26.4" x14ac:dyDescent="0.25">
      <c r="A81" s="116" t="s">
        <v>577</v>
      </c>
      <c r="B81" s="308"/>
      <c r="C81" s="309"/>
      <c r="D81" s="310"/>
      <c r="E81" s="69"/>
      <c r="F81" s="69"/>
      <c r="G81" s="69"/>
      <c r="H81" s="69"/>
      <c r="I81" s="22"/>
      <c r="J81" s="22"/>
      <c r="K81" s="22"/>
      <c r="L81" s="22"/>
    </row>
    <row r="82" spans="1:12" ht="13.8" thickBot="1" x14ac:dyDescent="0.3">
      <c r="A82" s="117"/>
      <c r="B82" s="308"/>
      <c r="C82" s="309"/>
      <c r="D82" s="310"/>
      <c r="E82" s="69"/>
      <c r="F82" s="69"/>
      <c r="G82" s="69"/>
      <c r="H82" s="69"/>
      <c r="I82" s="22"/>
      <c r="J82" s="22"/>
      <c r="K82" s="22"/>
      <c r="L82" s="22"/>
    </row>
    <row r="83" spans="1:12" x14ac:dyDescent="0.25">
      <c r="A83" s="75"/>
      <c r="B83" s="308"/>
      <c r="C83" s="309"/>
      <c r="D83" s="310"/>
    </row>
    <row r="84" spans="1:12" x14ac:dyDescent="0.25">
      <c r="A84" s="75"/>
      <c r="B84" s="308"/>
      <c r="C84" s="309"/>
      <c r="D84" s="310"/>
    </row>
    <row r="85" spans="1:12" x14ac:dyDescent="0.25">
      <c r="A85" s="75"/>
      <c r="B85" s="308"/>
      <c r="C85" s="309"/>
      <c r="D85" s="310"/>
    </row>
    <row r="86" spans="1:12" x14ac:dyDescent="0.25">
      <c r="A86" s="75"/>
      <c r="B86" s="308"/>
      <c r="C86" s="309"/>
      <c r="D86" s="310"/>
    </row>
    <row r="87" spans="1:12" x14ac:dyDescent="0.25">
      <c r="A87" s="75"/>
      <c r="B87" s="308"/>
      <c r="C87" s="309"/>
      <c r="D87" s="310"/>
    </row>
    <row r="88" spans="1:12" x14ac:dyDescent="0.25">
      <c r="A88" s="75"/>
      <c r="B88" s="308"/>
      <c r="C88" s="309"/>
      <c r="D88" s="310"/>
    </row>
    <row r="89" spans="1:12" x14ac:dyDescent="0.25">
      <c r="A89" s="75"/>
      <c r="B89" s="308"/>
      <c r="C89" s="309"/>
      <c r="D89" s="310"/>
    </row>
    <row r="90" spans="1:12" x14ac:dyDescent="0.25">
      <c r="A90" s="75"/>
      <c r="B90" s="308"/>
      <c r="C90" s="309"/>
      <c r="D90" s="310"/>
    </row>
    <row r="91" spans="1:12" x14ac:dyDescent="0.25">
      <c r="A91" s="75"/>
      <c r="B91" s="308"/>
      <c r="C91" s="309"/>
      <c r="D91" s="310"/>
    </row>
    <row r="92" spans="1:12" x14ac:dyDescent="0.25">
      <c r="A92" s="75"/>
      <c r="B92" s="308"/>
      <c r="C92" s="309"/>
      <c r="D92" s="310"/>
    </row>
    <row r="93" spans="1:12" x14ac:dyDescent="0.25">
      <c r="A93" s="75"/>
      <c r="B93" s="308"/>
      <c r="C93" s="309"/>
      <c r="D93" s="310"/>
    </row>
    <row r="94" spans="1:12" x14ac:dyDescent="0.25">
      <c r="A94" s="75"/>
      <c r="B94" s="308"/>
      <c r="C94" s="309"/>
      <c r="D94" s="310"/>
    </row>
    <row r="95" spans="1:12" x14ac:dyDescent="0.25">
      <c r="A95" s="75"/>
      <c r="B95" s="308"/>
      <c r="C95" s="309"/>
      <c r="D95" s="310"/>
    </row>
    <row r="96" spans="1:12" x14ac:dyDescent="0.25">
      <c r="A96" s="75"/>
      <c r="B96" s="308"/>
      <c r="C96" s="309"/>
      <c r="D96" s="310"/>
    </row>
    <row r="97" spans="1:8" x14ac:dyDescent="0.25">
      <c r="A97" s="75"/>
      <c r="B97" s="308"/>
      <c r="C97" s="309"/>
      <c r="D97" s="310"/>
    </row>
    <row r="98" spans="1:8" x14ac:dyDescent="0.25">
      <c r="A98" s="75"/>
      <c r="B98" s="308"/>
      <c r="C98" s="309"/>
      <c r="D98" s="310"/>
    </row>
    <row r="99" spans="1:8" x14ac:dyDescent="0.25">
      <c r="A99" s="75"/>
      <c r="B99" s="308"/>
      <c r="C99" s="309"/>
      <c r="D99" s="310"/>
    </row>
    <row r="100" spans="1:8" x14ac:dyDescent="0.25">
      <c r="A100" s="75"/>
      <c r="B100" s="308"/>
      <c r="C100" s="309"/>
      <c r="D100" s="310"/>
    </row>
    <row r="101" spans="1:8" x14ac:dyDescent="0.25">
      <c r="A101" s="75"/>
      <c r="B101" s="308"/>
      <c r="C101" s="309"/>
      <c r="D101" s="310"/>
    </row>
    <row r="102" spans="1:8" ht="13.8" thickBot="1" x14ac:dyDescent="0.3">
      <c r="A102" s="75"/>
      <c r="B102" s="311"/>
      <c r="C102" s="312"/>
      <c r="D102" s="313"/>
    </row>
    <row r="103" spans="1:8" s="22" customFormat="1" x14ac:dyDescent="0.25">
      <c r="B103" s="68"/>
      <c r="D103" s="69"/>
      <c r="E103" s="69"/>
      <c r="F103" s="69"/>
      <c r="G103" s="69"/>
      <c r="H103" s="69"/>
    </row>
    <row r="104" spans="1:8" s="22" customFormat="1" x14ac:dyDescent="0.25">
      <c r="B104" s="68"/>
      <c r="D104" s="69"/>
      <c r="E104" s="69"/>
      <c r="F104" s="69"/>
      <c r="G104" s="69"/>
      <c r="H104" s="69"/>
    </row>
    <row r="105" spans="1:8" s="22" customFormat="1" x14ac:dyDescent="0.25">
      <c r="B105" s="68"/>
      <c r="D105" s="69"/>
      <c r="E105" s="69"/>
      <c r="F105" s="69"/>
      <c r="G105" s="69"/>
      <c r="H105" s="69"/>
    </row>
    <row r="106" spans="1:8" s="22" customFormat="1" x14ac:dyDescent="0.25">
      <c r="B106" s="68"/>
      <c r="D106" s="69"/>
      <c r="E106" s="69"/>
      <c r="F106" s="69"/>
      <c r="G106" s="69"/>
      <c r="H106" s="69"/>
    </row>
    <row r="107" spans="1:8" s="22" customFormat="1" x14ac:dyDescent="0.25">
      <c r="B107" s="68"/>
      <c r="D107" s="69"/>
      <c r="E107" s="69"/>
      <c r="F107" s="69"/>
      <c r="G107" s="69"/>
      <c r="H107" s="69"/>
    </row>
    <row r="108" spans="1:8" s="22" customFormat="1" x14ac:dyDescent="0.25">
      <c r="B108" s="68"/>
      <c r="D108" s="69"/>
      <c r="E108" s="69"/>
      <c r="F108" s="69"/>
      <c r="G108" s="69"/>
      <c r="H108" s="69"/>
    </row>
    <row r="109" spans="1:8" s="22" customFormat="1" x14ac:dyDescent="0.25">
      <c r="B109" s="68"/>
      <c r="D109" s="69"/>
      <c r="E109" s="69"/>
      <c r="F109" s="69"/>
      <c r="G109" s="69"/>
      <c r="H109" s="69"/>
    </row>
    <row r="110" spans="1:8" s="22" customFormat="1" x14ac:dyDescent="0.25">
      <c r="B110" s="68"/>
      <c r="D110" s="69"/>
      <c r="E110" s="69"/>
      <c r="F110" s="69"/>
      <c r="G110" s="69"/>
      <c r="H110" s="69"/>
    </row>
    <row r="111" spans="1:8" s="22" customFormat="1" x14ac:dyDescent="0.25">
      <c r="B111" s="68"/>
      <c r="D111" s="69"/>
      <c r="E111" s="69"/>
      <c r="F111" s="69"/>
      <c r="G111" s="69"/>
      <c r="H111" s="69"/>
    </row>
    <row r="112" spans="1:8" s="22" customFormat="1" x14ac:dyDescent="0.25">
      <c r="B112" s="68"/>
      <c r="D112" s="69"/>
      <c r="E112" s="69"/>
      <c r="F112" s="69"/>
      <c r="G112" s="69"/>
      <c r="H112" s="69"/>
    </row>
    <row r="113" spans="2:8" s="22" customFormat="1" x14ac:dyDescent="0.25">
      <c r="B113" s="68"/>
      <c r="D113" s="69"/>
      <c r="E113" s="69"/>
      <c r="F113" s="69"/>
      <c r="G113" s="69"/>
      <c r="H113" s="69"/>
    </row>
    <row r="114" spans="2:8" s="22" customFormat="1" x14ac:dyDescent="0.25">
      <c r="B114" s="68"/>
      <c r="D114" s="69"/>
      <c r="E114" s="69"/>
      <c r="F114" s="69"/>
      <c r="G114" s="69"/>
      <c r="H114" s="69"/>
    </row>
    <row r="115" spans="2:8" s="22" customFormat="1" x14ac:dyDescent="0.25">
      <c r="B115" s="68"/>
      <c r="D115" s="69"/>
      <c r="E115" s="69"/>
      <c r="F115" s="69"/>
      <c r="G115" s="69"/>
      <c r="H115" s="69"/>
    </row>
    <row r="116" spans="2:8" s="22" customFormat="1" x14ac:dyDescent="0.25">
      <c r="B116" s="68"/>
      <c r="D116" s="69"/>
      <c r="E116" s="69"/>
      <c r="F116" s="69"/>
      <c r="G116" s="69"/>
      <c r="H116" s="69"/>
    </row>
    <row r="117" spans="2:8" s="22" customFormat="1" x14ac:dyDescent="0.25">
      <c r="B117" s="68"/>
      <c r="D117" s="69"/>
      <c r="E117" s="69"/>
      <c r="F117" s="69"/>
      <c r="G117" s="69"/>
      <c r="H117" s="69"/>
    </row>
    <row r="118" spans="2:8" s="22" customFormat="1" x14ac:dyDescent="0.25">
      <c r="B118" s="68"/>
      <c r="D118" s="69"/>
      <c r="E118" s="69"/>
      <c r="F118" s="69"/>
      <c r="G118" s="69"/>
      <c r="H118" s="69"/>
    </row>
    <row r="119" spans="2:8" s="22" customFormat="1" x14ac:dyDescent="0.25">
      <c r="B119" s="68"/>
      <c r="D119" s="69"/>
      <c r="E119" s="69"/>
      <c r="F119" s="69"/>
      <c r="G119" s="69"/>
      <c r="H119" s="69"/>
    </row>
    <row r="120" spans="2:8" s="22" customFormat="1" x14ac:dyDescent="0.25">
      <c r="B120" s="68"/>
      <c r="D120" s="69"/>
      <c r="E120" s="69"/>
      <c r="F120" s="69"/>
      <c r="G120" s="69"/>
      <c r="H120" s="69"/>
    </row>
    <row r="121" spans="2:8" s="22" customFormat="1" x14ac:dyDescent="0.25">
      <c r="B121" s="68"/>
      <c r="D121" s="69"/>
      <c r="E121" s="69"/>
      <c r="F121" s="69"/>
      <c r="G121" s="69"/>
      <c r="H121" s="69"/>
    </row>
    <row r="122" spans="2:8" s="22" customFormat="1" x14ac:dyDescent="0.25">
      <c r="B122" s="68"/>
      <c r="D122" s="69"/>
      <c r="E122" s="69"/>
      <c r="F122" s="69"/>
      <c r="G122" s="69"/>
      <c r="H122" s="69"/>
    </row>
    <row r="123" spans="2:8" s="22" customFormat="1" x14ac:dyDescent="0.25">
      <c r="B123" s="68"/>
      <c r="D123" s="69"/>
      <c r="E123" s="69"/>
      <c r="F123" s="69"/>
      <c r="G123" s="69"/>
      <c r="H123" s="69"/>
    </row>
    <row r="124" spans="2:8" s="22" customFormat="1" x14ac:dyDescent="0.25">
      <c r="B124" s="68"/>
      <c r="D124" s="69"/>
      <c r="E124" s="69"/>
      <c r="F124" s="69"/>
      <c r="G124" s="69"/>
      <c r="H124" s="69"/>
    </row>
    <row r="125" spans="2:8" s="22" customFormat="1" x14ac:dyDescent="0.25">
      <c r="B125" s="68"/>
      <c r="D125" s="69"/>
      <c r="E125" s="69"/>
      <c r="F125" s="69"/>
      <c r="G125" s="69"/>
      <c r="H125" s="69"/>
    </row>
    <row r="126" spans="2:8" s="22" customFormat="1" x14ac:dyDescent="0.25">
      <c r="B126" s="68"/>
      <c r="D126" s="69"/>
      <c r="E126" s="69"/>
      <c r="F126" s="69"/>
      <c r="G126" s="69"/>
      <c r="H126" s="69"/>
    </row>
    <row r="127" spans="2:8" s="22" customFormat="1" x14ac:dyDescent="0.25">
      <c r="B127" s="68"/>
      <c r="D127" s="69"/>
      <c r="E127" s="69"/>
      <c r="F127" s="69"/>
      <c r="G127" s="69"/>
      <c r="H127" s="69"/>
    </row>
    <row r="128" spans="2:8" s="22" customFormat="1" x14ac:dyDescent="0.25">
      <c r="B128" s="68"/>
      <c r="D128" s="69"/>
      <c r="E128" s="69"/>
      <c r="F128" s="69"/>
      <c r="G128" s="69"/>
      <c r="H128" s="69"/>
    </row>
    <row r="129" spans="2:8" s="22" customFormat="1" x14ac:dyDescent="0.25">
      <c r="B129" s="68"/>
      <c r="D129" s="69"/>
      <c r="E129" s="69"/>
      <c r="F129" s="69"/>
      <c r="G129" s="69"/>
      <c r="H129" s="69"/>
    </row>
    <row r="130" spans="2:8" s="22" customFormat="1" x14ac:dyDescent="0.25">
      <c r="B130" s="68"/>
      <c r="D130" s="69"/>
      <c r="E130" s="69"/>
      <c r="F130" s="69"/>
      <c r="G130" s="69"/>
      <c r="H130" s="69"/>
    </row>
    <row r="131" spans="2:8" s="22" customFormat="1" x14ac:dyDescent="0.25">
      <c r="B131" s="68"/>
      <c r="D131" s="69"/>
      <c r="E131" s="69"/>
      <c r="F131" s="69"/>
      <c r="G131" s="69"/>
      <c r="H131" s="69"/>
    </row>
    <row r="132" spans="2:8" s="22" customFormat="1" x14ac:dyDescent="0.25">
      <c r="B132" s="68"/>
      <c r="D132" s="69"/>
      <c r="E132" s="69"/>
      <c r="F132" s="69"/>
      <c r="G132" s="69"/>
      <c r="H132" s="69"/>
    </row>
    <row r="133" spans="2:8" s="22" customFormat="1" x14ac:dyDescent="0.25">
      <c r="B133" s="68"/>
      <c r="D133" s="69"/>
      <c r="E133" s="69"/>
      <c r="F133" s="69"/>
      <c r="G133" s="69"/>
      <c r="H133" s="69"/>
    </row>
    <row r="134" spans="2:8" s="22" customFormat="1" x14ac:dyDescent="0.25">
      <c r="B134" s="68"/>
      <c r="D134" s="69"/>
      <c r="E134" s="69"/>
      <c r="F134" s="69"/>
      <c r="G134" s="69"/>
      <c r="H134" s="69"/>
    </row>
    <row r="135" spans="2:8" s="22" customFormat="1" x14ac:dyDescent="0.25">
      <c r="B135" s="68"/>
      <c r="D135" s="69"/>
      <c r="E135" s="69"/>
      <c r="F135" s="69"/>
      <c r="G135" s="69"/>
      <c r="H135" s="69"/>
    </row>
    <row r="136" spans="2:8" s="22" customFormat="1" x14ac:dyDescent="0.25">
      <c r="B136" s="68"/>
      <c r="D136" s="69"/>
      <c r="E136" s="69"/>
      <c r="F136" s="69"/>
      <c r="G136" s="69"/>
      <c r="H136" s="69"/>
    </row>
    <row r="137" spans="2:8" s="22" customFormat="1" x14ac:dyDescent="0.25">
      <c r="B137" s="68"/>
      <c r="D137" s="69"/>
      <c r="E137" s="69"/>
      <c r="F137" s="69"/>
      <c r="G137" s="69"/>
      <c r="H137" s="69"/>
    </row>
    <row r="138" spans="2:8" s="22" customFormat="1" x14ac:dyDescent="0.25">
      <c r="B138" s="68"/>
      <c r="D138" s="69"/>
      <c r="E138" s="69"/>
      <c r="F138" s="69"/>
      <c r="G138" s="69"/>
      <c r="H138" s="69"/>
    </row>
    <row r="139" spans="2:8" s="22" customFormat="1" x14ac:dyDescent="0.25">
      <c r="B139" s="68"/>
      <c r="D139" s="69"/>
      <c r="E139" s="69"/>
      <c r="F139" s="69"/>
      <c r="G139" s="69"/>
      <c r="H139" s="69"/>
    </row>
    <row r="140" spans="2:8" s="22" customFormat="1" x14ac:dyDescent="0.25">
      <c r="B140" s="68"/>
      <c r="D140" s="69"/>
      <c r="E140" s="69"/>
      <c r="F140" s="69"/>
      <c r="G140" s="69"/>
      <c r="H140" s="69"/>
    </row>
    <row r="141" spans="2:8" s="22" customFormat="1" x14ac:dyDescent="0.25">
      <c r="B141" s="68"/>
      <c r="D141" s="69"/>
      <c r="E141" s="69"/>
      <c r="F141" s="69"/>
      <c r="G141" s="69"/>
      <c r="H141" s="69"/>
    </row>
    <row r="142" spans="2:8" s="22" customFormat="1" x14ac:dyDescent="0.25">
      <c r="B142" s="68"/>
      <c r="D142" s="69"/>
      <c r="E142" s="69"/>
      <c r="F142" s="69"/>
      <c r="G142" s="69"/>
      <c r="H142" s="69"/>
    </row>
    <row r="143" spans="2:8" s="22" customFormat="1" x14ac:dyDescent="0.25">
      <c r="B143" s="68"/>
      <c r="D143" s="69"/>
      <c r="E143" s="69"/>
      <c r="F143" s="69"/>
      <c r="G143" s="69"/>
      <c r="H143" s="69"/>
    </row>
    <row r="144" spans="2:8" s="22" customFormat="1" x14ac:dyDescent="0.25">
      <c r="B144" s="68"/>
      <c r="D144" s="69"/>
      <c r="E144" s="69"/>
      <c r="F144" s="69"/>
      <c r="G144" s="69"/>
      <c r="H144" s="69"/>
    </row>
    <row r="145" spans="2:8" s="22" customFormat="1" x14ac:dyDescent="0.25">
      <c r="B145" s="68"/>
      <c r="D145" s="69"/>
      <c r="E145" s="69"/>
      <c r="F145" s="69"/>
      <c r="G145" s="69"/>
      <c r="H145" s="69"/>
    </row>
    <row r="146" spans="2:8" s="22" customFormat="1" x14ac:dyDescent="0.25">
      <c r="B146" s="68"/>
      <c r="D146" s="69"/>
      <c r="E146" s="69"/>
      <c r="F146" s="69"/>
      <c r="G146" s="69"/>
      <c r="H146" s="69"/>
    </row>
    <row r="147" spans="2:8" s="22" customFormat="1" x14ac:dyDescent="0.25">
      <c r="B147" s="68"/>
      <c r="D147" s="69"/>
      <c r="E147" s="69"/>
      <c r="F147" s="69"/>
      <c r="G147" s="69"/>
      <c r="H147" s="69"/>
    </row>
    <row r="148" spans="2:8" s="22" customFormat="1" x14ac:dyDescent="0.25">
      <c r="B148" s="68"/>
      <c r="D148" s="69"/>
      <c r="E148" s="69"/>
      <c r="F148" s="69"/>
      <c r="G148" s="69"/>
      <c r="H148" s="69"/>
    </row>
    <row r="149" spans="2:8" s="22" customFormat="1" x14ac:dyDescent="0.25">
      <c r="B149" s="68"/>
      <c r="D149" s="69"/>
      <c r="E149" s="69"/>
      <c r="F149" s="69"/>
      <c r="G149" s="69"/>
      <c r="H149" s="69"/>
    </row>
    <row r="150" spans="2:8" s="22" customFormat="1" x14ac:dyDescent="0.25">
      <c r="B150" s="68"/>
      <c r="D150" s="69"/>
      <c r="E150" s="69"/>
      <c r="F150" s="69"/>
      <c r="G150" s="69"/>
      <c r="H150" s="69"/>
    </row>
    <row r="151" spans="2:8" s="22" customFormat="1" x14ac:dyDescent="0.25">
      <c r="B151" s="68"/>
      <c r="D151" s="69"/>
      <c r="E151" s="69"/>
      <c r="F151" s="69"/>
      <c r="G151" s="69"/>
      <c r="H151" s="69"/>
    </row>
    <row r="152" spans="2:8" s="22" customFormat="1" x14ac:dyDescent="0.25">
      <c r="B152" s="68"/>
      <c r="D152" s="69"/>
      <c r="E152" s="69"/>
      <c r="F152" s="69"/>
      <c r="G152" s="69"/>
      <c r="H152" s="69"/>
    </row>
    <row r="153" spans="2:8" s="22" customFormat="1" x14ac:dyDescent="0.25">
      <c r="B153" s="68"/>
      <c r="D153" s="69"/>
      <c r="E153" s="69"/>
      <c r="F153" s="69"/>
      <c r="G153" s="69"/>
      <c r="H153" s="69"/>
    </row>
    <row r="154" spans="2:8" s="22" customFormat="1" x14ac:dyDescent="0.25">
      <c r="B154" s="68"/>
      <c r="D154" s="69"/>
      <c r="E154" s="69"/>
      <c r="F154" s="69"/>
      <c r="G154" s="69"/>
      <c r="H154" s="69"/>
    </row>
    <row r="155" spans="2:8" s="22" customFormat="1" x14ac:dyDescent="0.25">
      <c r="B155" s="68"/>
      <c r="D155" s="69"/>
      <c r="E155" s="69"/>
      <c r="F155" s="69"/>
      <c r="G155" s="69"/>
      <c r="H155" s="69"/>
    </row>
    <row r="156" spans="2:8" s="22" customFormat="1" x14ac:dyDescent="0.25">
      <c r="B156" s="68"/>
      <c r="D156" s="69"/>
      <c r="E156" s="69"/>
      <c r="F156" s="69"/>
      <c r="G156" s="69"/>
      <c r="H156" s="69"/>
    </row>
    <row r="157" spans="2:8" s="22" customFormat="1" x14ac:dyDescent="0.25">
      <c r="B157" s="68"/>
      <c r="D157" s="69"/>
      <c r="E157" s="69"/>
      <c r="F157" s="69"/>
      <c r="G157" s="69"/>
      <c r="H157" s="69"/>
    </row>
    <row r="158" spans="2:8" s="22" customFormat="1" x14ac:dyDescent="0.25">
      <c r="B158" s="68"/>
      <c r="D158" s="69"/>
      <c r="E158" s="69"/>
      <c r="F158" s="69"/>
      <c r="G158" s="69"/>
      <c r="H158" s="69"/>
    </row>
    <row r="159" spans="2:8" s="22" customFormat="1" x14ac:dyDescent="0.25">
      <c r="B159" s="68"/>
      <c r="D159" s="69"/>
      <c r="E159" s="69"/>
      <c r="F159" s="69"/>
      <c r="G159" s="69"/>
      <c r="H159" s="69"/>
    </row>
    <row r="160" spans="2:8" s="22" customFormat="1" x14ac:dyDescent="0.25">
      <c r="B160" s="68"/>
      <c r="D160" s="69"/>
      <c r="E160" s="69"/>
      <c r="F160" s="69"/>
      <c r="G160" s="69"/>
      <c r="H160" s="69"/>
    </row>
    <row r="161" spans="2:8" s="22" customFormat="1" x14ac:dyDescent="0.25">
      <c r="B161" s="68"/>
      <c r="D161" s="69"/>
      <c r="E161" s="69"/>
      <c r="F161" s="69"/>
      <c r="G161" s="69"/>
      <c r="H161" s="69"/>
    </row>
    <row r="162" spans="2:8" s="22" customFormat="1" x14ac:dyDescent="0.25">
      <c r="B162" s="68"/>
      <c r="D162" s="69"/>
      <c r="E162" s="69"/>
      <c r="F162" s="69"/>
      <c r="G162" s="69"/>
      <c r="H162" s="69"/>
    </row>
    <row r="163" spans="2:8" s="22" customFormat="1" x14ac:dyDescent="0.25">
      <c r="B163" s="68"/>
      <c r="D163" s="69"/>
      <c r="E163" s="69"/>
      <c r="F163" s="69"/>
      <c r="G163" s="69"/>
      <c r="H163" s="69"/>
    </row>
    <row r="164" spans="2:8" s="22" customFormat="1" x14ac:dyDescent="0.25">
      <c r="B164" s="68"/>
      <c r="D164" s="69"/>
      <c r="E164" s="69"/>
      <c r="F164" s="69"/>
      <c r="G164" s="69"/>
      <c r="H164" s="69"/>
    </row>
    <row r="165" spans="2:8" s="22" customFormat="1" x14ac:dyDescent="0.25">
      <c r="B165" s="68"/>
      <c r="D165" s="69"/>
      <c r="E165" s="69"/>
      <c r="F165" s="69"/>
      <c r="G165" s="69"/>
      <c r="H165" s="69"/>
    </row>
    <row r="166" spans="2:8" s="22" customFormat="1" x14ac:dyDescent="0.25">
      <c r="B166" s="68"/>
      <c r="D166" s="69"/>
      <c r="E166" s="69"/>
      <c r="F166" s="69"/>
      <c r="G166" s="69"/>
      <c r="H166" s="69"/>
    </row>
    <row r="167" spans="2:8" s="22" customFormat="1" x14ac:dyDescent="0.25">
      <c r="B167" s="68"/>
      <c r="D167" s="69"/>
      <c r="E167" s="69"/>
      <c r="F167" s="69"/>
      <c r="G167" s="69"/>
      <c r="H167" s="69"/>
    </row>
    <row r="168" spans="2:8" s="22" customFormat="1" x14ac:dyDescent="0.25">
      <c r="B168" s="68"/>
      <c r="D168" s="69"/>
      <c r="E168" s="69"/>
      <c r="F168" s="69"/>
      <c r="G168" s="69"/>
      <c r="H168" s="69"/>
    </row>
    <row r="169" spans="2:8" s="22" customFormat="1" x14ac:dyDescent="0.25">
      <c r="B169" s="68"/>
      <c r="D169" s="69"/>
      <c r="E169" s="69"/>
      <c r="F169" s="69"/>
      <c r="G169" s="69"/>
      <c r="H169" s="69"/>
    </row>
    <row r="170" spans="2:8" s="22" customFormat="1" x14ac:dyDescent="0.25">
      <c r="B170" s="68"/>
      <c r="D170" s="69"/>
      <c r="E170" s="69"/>
      <c r="F170" s="69"/>
      <c r="G170" s="69"/>
      <c r="H170" s="69"/>
    </row>
    <row r="171" spans="2:8" s="22" customFormat="1" x14ac:dyDescent="0.25">
      <c r="B171" s="68"/>
      <c r="D171" s="69"/>
      <c r="E171" s="69"/>
      <c r="F171" s="69"/>
      <c r="G171" s="69"/>
      <c r="H171" s="69"/>
    </row>
    <row r="172" spans="2:8" s="22" customFormat="1" x14ac:dyDescent="0.25">
      <c r="B172" s="68"/>
      <c r="D172" s="69"/>
      <c r="E172" s="69"/>
      <c r="F172" s="69"/>
      <c r="G172" s="69"/>
      <c r="H172" s="69"/>
    </row>
    <row r="173" spans="2:8" s="22" customFormat="1" x14ac:dyDescent="0.25">
      <c r="B173" s="68"/>
      <c r="D173" s="69"/>
      <c r="E173" s="69"/>
      <c r="F173" s="69"/>
      <c r="G173" s="69"/>
      <c r="H173" s="69"/>
    </row>
    <row r="174" spans="2:8" s="22" customFormat="1" x14ac:dyDescent="0.25">
      <c r="B174" s="68"/>
      <c r="D174" s="69"/>
      <c r="E174" s="69"/>
      <c r="F174" s="69"/>
      <c r="G174" s="69"/>
      <c r="H174" s="69"/>
    </row>
    <row r="175" spans="2:8" s="22" customFormat="1" x14ac:dyDescent="0.25">
      <c r="B175" s="68"/>
      <c r="D175" s="69"/>
      <c r="E175" s="69"/>
      <c r="F175" s="69"/>
      <c r="G175" s="69"/>
      <c r="H175" s="69"/>
    </row>
    <row r="176" spans="2:8" s="22" customFormat="1" x14ac:dyDescent="0.25">
      <c r="B176" s="68"/>
      <c r="D176" s="69"/>
      <c r="E176" s="69"/>
      <c r="F176" s="69"/>
      <c r="G176" s="69"/>
      <c r="H176" s="69"/>
    </row>
    <row r="177" spans="2:8" s="22" customFormat="1" x14ac:dyDescent="0.25">
      <c r="B177" s="68"/>
      <c r="D177" s="69"/>
      <c r="E177" s="69"/>
      <c r="F177" s="69"/>
      <c r="G177" s="69"/>
      <c r="H177" s="69"/>
    </row>
    <row r="178" spans="2:8" s="22" customFormat="1" x14ac:dyDescent="0.25">
      <c r="B178" s="68"/>
      <c r="D178" s="69"/>
      <c r="E178" s="69"/>
      <c r="F178" s="69"/>
      <c r="G178" s="69"/>
      <c r="H178" s="69"/>
    </row>
    <row r="179" spans="2:8" s="22" customFormat="1" x14ac:dyDescent="0.25">
      <c r="B179" s="68"/>
      <c r="D179" s="69"/>
      <c r="E179" s="69"/>
      <c r="F179" s="69"/>
      <c r="G179" s="69"/>
      <c r="H179" s="69"/>
    </row>
    <row r="180" spans="2:8" s="22" customFormat="1" x14ac:dyDescent="0.25">
      <c r="B180" s="68"/>
      <c r="D180" s="69"/>
      <c r="E180" s="69"/>
      <c r="F180" s="69"/>
      <c r="G180" s="69"/>
      <c r="H180" s="69"/>
    </row>
    <row r="181" spans="2:8" s="22" customFormat="1" x14ac:dyDescent="0.25">
      <c r="B181" s="68"/>
      <c r="D181" s="69"/>
      <c r="E181" s="69"/>
      <c r="F181" s="69"/>
      <c r="G181" s="69"/>
      <c r="H181" s="69"/>
    </row>
    <row r="182" spans="2:8" s="22" customFormat="1" x14ac:dyDescent="0.25">
      <c r="B182" s="68"/>
      <c r="D182" s="69"/>
      <c r="E182" s="69"/>
      <c r="F182" s="69"/>
      <c r="G182" s="69"/>
      <c r="H182" s="69"/>
    </row>
    <row r="183" spans="2:8" s="22" customFormat="1" x14ac:dyDescent="0.25">
      <c r="B183" s="68"/>
      <c r="D183" s="69"/>
      <c r="E183" s="69"/>
      <c r="F183" s="69"/>
      <c r="G183" s="69"/>
      <c r="H183" s="69"/>
    </row>
    <row r="184" spans="2:8" s="22" customFormat="1" x14ac:dyDescent="0.25">
      <c r="B184" s="68"/>
      <c r="D184" s="69"/>
      <c r="E184" s="69"/>
      <c r="F184" s="69"/>
      <c r="G184" s="69"/>
      <c r="H184" s="69"/>
    </row>
    <row r="185" spans="2:8" s="22" customFormat="1" x14ac:dyDescent="0.25">
      <c r="B185" s="68"/>
      <c r="D185" s="69"/>
      <c r="E185" s="69"/>
      <c r="F185" s="69"/>
      <c r="G185" s="69"/>
      <c r="H185" s="69"/>
    </row>
    <row r="186" spans="2:8" s="22" customFormat="1" x14ac:dyDescent="0.25">
      <c r="B186" s="68"/>
      <c r="D186" s="69"/>
      <c r="E186" s="69"/>
      <c r="F186" s="69"/>
      <c r="G186" s="69"/>
      <c r="H186" s="69"/>
    </row>
    <row r="187" spans="2:8" s="22" customFormat="1" x14ac:dyDescent="0.25">
      <c r="B187" s="68"/>
      <c r="D187" s="69"/>
      <c r="E187" s="69"/>
      <c r="F187" s="69"/>
      <c r="G187" s="69"/>
      <c r="H187" s="69"/>
    </row>
    <row r="188" spans="2:8" s="22" customFormat="1" x14ac:dyDescent="0.25">
      <c r="B188" s="68"/>
      <c r="D188" s="69"/>
      <c r="E188" s="69"/>
      <c r="F188" s="69"/>
      <c r="G188" s="69"/>
      <c r="H188" s="69"/>
    </row>
    <row r="189" spans="2:8" s="22" customFormat="1" x14ac:dyDescent="0.25">
      <c r="B189" s="68"/>
      <c r="D189" s="69"/>
      <c r="E189" s="69"/>
      <c r="F189" s="69"/>
      <c r="G189" s="69"/>
      <c r="H189" s="69"/>
    </row>
    <row r="190" spans="2:8" s="22" customFormat="1" x14ac:dyDescent="0.25">
      <c r="B190" s="68"/>
      <c r="D190" s="69"/>
      <c r="E190" s="69"/>
      <c r="F190" s="69"/>
      <c r="G190" s="69"/>
      <c r="H190" s="69"/>
    </row>
    <row r="191" spans="2:8" s="22" customFormat="1" x14ac:dyDescent="0.25">
      <c r="B191" s="68"/>
      <c r="D191" s="69"/>
      <c r="E191" s="69"/>
      <c r="F191" s="69"/>
      <c r="G191" s="69"/>
      <c r="H191" s="69"/>
    </row>
    <row r="192" spans="2:8" s="22" customFormat="1" x14ac:dyDescent="0.25">
      <c r="B192" s="68"/>
      <c r="D192" s="69"/>
      <c r="E192" s="69"/>
      <c r="F192" s="69"/>
      <c r="G192" s="69"/>
      <c r="H192" s="69"/>
    </row>
    <row r="193" spans="2:8" s="22" customFormat="1" x14ac:dyDescent="0.25">
      <c r="B193" s="68"/>
      <c r="D193" s="69"/>
      <c r="E193" s="69"/>
      <c r="F193" s="69"/>
      <c r="G193" s="69"/>
      <c r="H193" s="69"/>
    </row>
    <row r="194" spans="2:8" s="22" customFormat="1" x14ac:dyDescent="0.25">
      <c r="B194" s="68"/>
      <c r="D194" s="69"/>
      <c r="E194" s="69"/>
      <c r="F194" s="69"/>
      <c r="G194" s="69"/>
      <c r="H194" s="69"/>
    </row>
    <row r="195" spans="2:8" s="22" customFormat="1" x14ac:dyDescent="0.25">
      <c r="B195" s="68"/>
      <c r="D195" s="69"/>
      <c r="E195" s="69"/>
      <c r="F195" s="69"/>
      <c r="G195" s="69"/>
      <c r="H195" s="69"/>
    </row>
    <row r="196" spans="2:8" s="22" customFormat="1" x14ac:dyDescent="0.25">
      <c r="B196" s="68"/>
      <c r="D196" s="69"/>
      <c r="E196" s="69"/>
      <c r="F196" s="69"/>
      <c r="G196" s="69"/>
      <c r="H196" s="69"/>
    </row>
    <row r="197" spans="2:8" s="22" customFormat="1" x14ac:dyDescent="0.25">
      <c r="B197" s="68"/>
      <c r="D197" s="69"/>
      <c r="E197" s="69"/>
      <c r="F197" s="69"/>
      <c r="G197" s="69"/>
      <c r="H197" s="69"/>
    </row>
    <row r="198" spans="2:8" s="22" customFormat="1" x14ac:dyDescent="0.25">
      <c r="B198" s="68"/>
      <c r="D198" s="69"/>
      <c r="E198" s="69"/>
      <c r="F198" s="69"/>
      <c r="G198" s="69"/>
      <c r="H198" s="69"/>
    </row>
    <row r="199" spans="2:8" s="22" customFormat="1" x14ac:dyDescent="0.25">
      <c r="B199" s="68"/>
      <c r="D199" s="69"/>
      <c r="E199" s="69"/>
      <c r="F199" s="69"/>
      <c r="G199" s="69"/>
      <c r="H199" s="69"/>
    </row>
    <row r="200" spans="2:8" s="22" customFormat="1" x14ac:dyDescent="0.25">
      <c r="B200" s="68"/>
      <c r="D200" s="69"/>
      <c r="E200" s="69"/>
      <c r="F200" s="69"/>
      <c r="G200" s="69"/>
      <c r="H200" s="69"/>
    </row>
    <row r="201" spans="2:8" s="22" customFormat="1" x14ac:dyDescent="0.25">
      <c r="B201" s="68"/>
      <c r="D201" s="69"/>
      <c r="E201" s="69"/>
      <c r="F201" s="69"/>
      <c r="G201" s="69"/>
      <c r="H201" s="69"/>
    </row>
    <row r="202" spans="2:8" s="22" customFormat="1" x14ac:dyDescent="0.25">
      <c r="B202" s="68"/>
      <c r="D202" s="69"/>
      <c r="E202" s="69"/>
      <c r="F202" s="69"/>
      <c r="G202" s="69"/>
      <c r="H202" s="69"/>
    </row>
    <row r="203" spans="2:8" s="22" customFormat="1" x14ac:dyDescent="0.25">
      <c r="B203" s="68"/>
      <c r="D203" s="69"/>
      <c r="E203" s="69"/>
      <c r="F203" s="69"/>
      <c r="G203" s="69"/>
      <c r="H203" s="69"/>
    </row>
    <row r="204" spans="2:8" s="22" customFormat="1" x14ac:dyDescent="0.25">
      <c r="B204" s="68"/>
      <c r="D204" s="69"/>
      <c r="E204" s="69"/>
      <c r="F204" s="69"/>
      <c r="G204" s="69"/>
      <c r="H204" s="69"/>
    </row>
    <row r="205" spans="2:8" s="22" customFormat="1" x14ac:dyDescent="0.25">
      <c r="B205" s="68"/>
      <c r="D205" s="69"/>
      <c r="E205" s="69"/>
      <c r="F205" s="69"/>
      <c r="G205" s="69"/>
      <c r="H205" s="69"/>
    </row>
    <row r="206" spans="2:8" s="22" customFormat="1" x14ac:dyDescent="0.25">
      <c r="B206" s="68"/>
      <c r="D206" s="69"/>
      <c r="E206" s="69"/>
      <c r="F206" s="69"/>
      <c r="G206" s="69"/>
      <c r="H206" s="69"/>
    </row>
    <row r="207" spans="2:8" s="22" customFormat="1" x14ac:dyDescent="0.25">
      <c r="B207" s="68"/>
      <c r="D207" s="69"/>
      <c r="E207" s="69"/>
      <c r="F207" s="69"/>
      <c r="G207" s="69"/>
      <c r="H207" s="69"/>
    </row>
    <row r="208" spans="2:8" s="22" customFormat="1" x14ac:dyDescent="0.25">
      <c r="B208" s="68"/>
      <c r="D208" s="69"/>
      <c r="E208" s="69"/>
      <c r="F208" s="69"/>
      <c r="G208" s="69"/>
      <c r="H208" s="69"/>
    </row>
    <row r="209" spans="2:8" s="22" customFormat="1" x14ac:dyDescent="0.25">
      <c r="B209" s="68"/>
      <c r="D209" s="69"/>
      <c r="E209" s="69"/>
      <c r="F209" s="69"/>
      <c r="G209" s="69"/>
      <c r="H209" s="69"/>
    </row>
    <row r="210" spans="2:8" s="22" customFormat="1" x14ac:dyDescent="0.25">
      <c r="B210" s="68"/>
      <c r="D210" s="69"/>
      <c r="E210" s="69"/>
      <c r="F210" s="69"/>
      <c r="G210" s="69"/>
      <c r="H210" s="69"/>
    </row>
    <row r="211" spans="2:8" s="22" customFormat="1" x14ac:dyDescent="0.25">
      <c r="B211" s="68"/>
      <c r="D211" s="69"/>
      <c r="E211" s="69"/>
      <c r="F211" s="69"/>
      <c r="G211" s="69"/>
      <c r="H211" s="69"/>
    </row>
    <row r="212" spans="2:8" s="22" customFormat="1" x14ac:dyDescent="0.25">
      <c r="B212" s="68"/>
      <c r="D212" s="69"/>
      <c r="E212" s="69"/>
      <c r="F212" s="69"/>
      <c r="G212" s="69"/>
      <c r="H212" s="69"/>
    </row>
    <row r="213" spans="2:8" s="22" customFormat="1" x14ac:dyDescent="0.25">
      <c r="B213" s="68"/>
      <c r="D213" s="69"/>
      <c r="E213" s="69"/>
      <c r="F213" s="69"/>
      <c r="G213" s="69"/>
      <c r="H213" s="69"/>
    </row>
    <row r="214" spans="2:8" s="22" customFormat="1" x14ac:dyDescent="0.25">
      <c r="B214" s="68"/>
      <c r="D214" s="69"/>
      <c r="E214" s="69"/>
      <c r="F214" s="69"/>
      <c r="G214" s="69"/>
      <c r="H214" s="69"/>
    </row>
    <row r="215" spans="2:8" s="22" customFormat="1" x14ac:dyDescent="0.25">
      <c r="B215" s="68"/>
      <c r="D215" s="69"/>
      <c r="E215" s="69"/>
      <c r="F215" s="69"/>
      <c r="G215" s="69"/>
      <c r="H215" s="69"/>
    </row>
    <row r="216" spans="2:8" s="22" customFormat="1" x14ac:dyDescent="0.25">
      <c r="B216" s="68"/>
      <c r="D216" s="69"/>
      <c r="E216" s="69"/>
      <c r="F216" s="69"/>
      <c r="G216" s="69"/>
      <c r="H216" s="69"/>
    </row>
    <row r="217" spans="2:8" s="22" customFormat="1" x14ac:dyDescent="0.25">
      <c r="B217" s="68"/>
      <c r="D217" s="69"/>
      <c r="E217" s="69"/>
      <c r="F217" s="69"/>
      <c r="G217" s="69"/>
      <c r="H217" s="69"/>
    </row>
    <row r="218" spans="2:8" s="22" customFormat="1" x14ac:dyDescent="0.25">
      <c r="B218" s="68"/>
      <c r="D218" s="69"/>
      <c r="E218" s="69"/>
      <c r="F218" s="69"/>
      <c r="G218" s="69"/>
      <c r="H218" s="69"/>
    </row>
  </sheetData>
  <sheetProtection password="D8C5" sheet="1" objects="1" scenarios="1"/>
  <protectedRanges>
    <protectedRange sqref="B10:B14 B41:B45 B48:B54 D48:D54 B56:B57 D56:D57 B59:B60 B62:B63 B65:B66 B77:B80 A82 B17:B39 B16" name="Range1"/>
  </protectedRanges>
  <dataConsolidate/>
  <mergeCells count="9">
    <mergeCell ref="D22:F24"/>
    <mergeCell ref="D27:F28"/>
    <mergeCell ref="D42:H45"/>
    <mergeCell ref="A1:D4"/>
    <mergeCell ref="B80:D102"/>
    <mergeCell ref="D36:H39"/>
    <mergeCell ref="D31:H33"/>
    <mergeCell ref="D18:F19"/>
    <mergeCell ref="B7:B8"/>
  </mergeCells>
  <conditionalFormatting sqref="B10 B54 B57 B62:B63 D48:D54 D57 B33:B39 B12:B14 B42:B45 B17:B28 B65 B59:B60">
    <cfRule type="notContainsBlanks" dxfId="43" priority="77" stopIfTrue="1">
      <formula>LEN(TRIM(B10))&gt;0</formula>
    </cfRule>
  </conditionalFormatting>
  <conditionalFormatting sqref="B40 B70 D62:D63 C65:C66 C48:C54 C59:D60 C68:D68">
    <cfRule type="containsErrors" dxfId="42" priority="76" stopIfTrue="1">
      <formula>ISERROR(B40)</formula>
    </cfRule>
  </conditionalFormatting>
  <conditionalFormatting sqref="C55 C58 C61 C69 B71:B75">
    <cfRule type="containsErrors" dxfId="41" priority="75" stopIfTrue="1">
      <formula>ISERROR(B55)</formula>
    </cfRule>
  </conditionalFormatting>
  <conditionalFormatting sqref="B11">
    <cfRule type="notContainsBlanks" dxfId="40" priority="72" stopIfTrue="1">
      <formula>LEN(TRIM(B11))&gt;0</formula>
    </cfRule>
  </conditionalFormatting>
  <conditionalFormatting sqref="B29:B32">
    <cfRule type="notContainsBlanks" dxfId="39" priority="68" stopIfTrue="1">
      <formula>LEN(TRIM(B29))&gt;0</formula>
    </cfRule>
    <cfRule type="containsBlanks" dxfId="38" priority="69" stopIfTrue="1">
      <formula>LEN(TRIM(B29))=0</formula>
    </cfRule>
  </conditionalFormatting>
  <conditionalFormatting sqref="B77">
    <cfRule type="notContainsBlanks" dxfId="37" priority="66" stopIfTrue="1">
      <formula>LEN(TRIM(B77))&gt;0</formula>
    </cfRule>
    <cfRule type="containsBlanks" dxfId="36" priority="67" stopIfTrue="1">
      <formula>LEN(TRIM(B77))=0</formula>
    </cfRule>
  </conditionalFormatting>
  <conditionalFormatting sqref="B78">
    <cfRule type="notContainsBlanks" dxfId="35" priority="64" stopIfTrue="1">
      <formula>LEN(TRIM(B78))&gt;0</formula>
    </cfRule>
  </conditionalFormatting>
  <conditionalFormatting sqref="B79:B80">
    <cfRule type="notContainsBlanks" dxfId="34" priority="62" stopIfTrue="1">
      <formula>LEN(TRIM(B79))&gt;0</formula>
    </cfRule>
  </conditionalFormatting>
  <conditionalFormatting sqref="A82">
    <cfRule type="notContainsBlanks" dxfId="33" priority="60" stopIfTrue="1">
      <formula>LEN(TRIM(A82))&gt;0</formula>
    </cfRule>
  </conditionalFormatting>
  <conditionalFormatting sqref="B41">
    <cfRule type="notContainsBlanks" dxfId="32" priority="58" stopIfTrue="1">
      <formula>LEN(TRIM(B41))&gt;0</formula>
    </cfRule>
    <cfRule type="containsBlanks" dxfId="31" priority="59" stopIfTrue="1">
      <formula>LEN(TRIM(B41))=0</formula>
    </cfRule>
  </conditionalFormatting>
  <conditionalFormatting sqref="C14:C15">
    <cfRule type="containsErrors" dxfId="30" priority="55" stopIfTrue="1">
      <formula>ISERROR(C14)</formula>
    </cfRule>
  </conditionalFormatting>
  <conditionalFormatting sqref="D64">
    <cfRule type="containsErrors" dxfId="29" priority="32" stopIfTrue="1">
      <formula>ISERROR(D64)</formula>
    </cfRule>
    <cfRule type="containsErrors" dxfId="28" priority="46" stopIfTrue="1">
      <formula>ISERROR(D64)</formula>
    </cfRule>
  </conditionalFormatting>
  <conditionalFormatting sqref="C64">
    <cfRule type="containsErrors" dxfId="27" priority="45" stopIfTrue="1">
      <formula>ISERROR(C64)</formula>
    </cfRule>
  </conditionalFormatting>
  <conditionalFormatting sqref="B56 D56">
    <cfRule type="notContainsBlanks" dxfId="26" priority="30" stopIfTrue="1">
      <formula>LEN(TRIM(B56))&gt;0</formula>
    </cfRule>
  </conditionalFormatting>
  <conditionalFormatting sqref="B66">
    <cfRule type="notContainsBlanks" dxfId="25" priority="26" stopIfTrue="1">
      <formula>LEN(TRIM(B66))&gt;0</formula>
    </cfRule>
    <cfRule type="containsBlanks" dxfId="24" priority="27" stopIfTrue="1">
      <formula>LEN(TRIM(B66))=0</formula>
    </cfRule>
  </conditionalFormatting>
  <conditionalFormatting sqref="B48:B53">
    <cfRule type="notContainsBlanks" dxfId="23" priority="21" stopIfTrue="1">
      <formula>LEN(TRIM(B48))&gt;0</formula>
    </cfRule>
    <cfRule type="containsBlanks" dxfId="22" priority="22" stopIfTrue="1">
      <formula>LEN(TRIM(B48))=0</formula>
    </cfRule>
  </conditionalFormatting>
  <conditionalFormatting sqref="D67">
    <cfRule type="containsErrors" dxfId="21" priority="14" stopIfTrue="1">
      <formula>ISERROR(D67)</formula>
    </cfRule>
    <cfRule type="containsErrors" dxfId="20" priority="15" stopIfTrue="1">
      <formula>ISERROR(D67)</formula>
    </cfRule>
  </conditionalFormatting>
  <conditionalFormatting sqref="C67">
    <cfRule type="containsErrors" dxfId="19" priority="17" stopIfTrue="1">
      <formula>ISERROR(C67)</formula>
    </cfRule>
  </conditionalFormatting>
  <conditionalFormatting sqref="D65:D66">
    <cfRule type="containsErrors" dxfId="18" priority="16" stopIfTrue="1">
      <formula>ISERROR(D65)</formula>
    </cfRule>
  </conditionalFormatting>
  <conditionalFormatting sqref="C62:C63">
    <cfRule type="containsErrors" dxfId="17" priority="13" stopIfTrue="1">
      <formula>ISERROR(C62)</formula>
    </cfRule>
  </conditionalFormatting>
  <conditionalFormatting sqref="C56:C57">
    <cfRule type="containsErrors" dxfId="16" priority="12" stopIfTrue="1">
      <formula>ISERROR(C56)</formula>
    </cfRule>
  </conditionalFormatting>
  <conditionalFormatting sqref="B10 B12:B14 B18 B20 B22 B25 B27 B31:B32 B34:B35 B39 B42:B44 B48:B54 B56:B57 B59:B60 B62:B63 B65:B66 B77">
    <cfRule type="containsBlanks" dxfId="15" priority="78" stopIfTrue="1">
      <formula>LEN(TRIM(B10))=0</formula>
    </cfRule>
  </conditionalFormatting>
  <conditionalFormatting sqref="B11 B17 B19 B21 B23:B24 B26 B28 B33 B36:B38 B45 D48:D54 D56:D57 B78:B80 A82">
    <cfRule type="containsBlanks" dxfId="14" priority="79" stopIfTrue="1">
      <formula>LEN(TRIM(A11))=0</formula>
    </cfRule>
  </conditionalFormatting>
  <conditionalFormatting sqref="B56">
    <cfRule type="containsBlanks" dxfId="13" priority="31" stopIfTrue="1">
      <formula>LEN(TRIM(B56))=0</formula>
    </cfRule>
  </conditionalFormatting>
  <conditionalFormatting sqref="B16">
    <cfRule type="notContainsBlanks" dxfId="12" priority="4" stopIfTrue="1">
      <formula>LEN(TRIM(B16))&gt;0</formula>
    </cfRule>
  </conditionalFormatting>
  <conditionalFormatting sqref="B16">
    <cfRule type="containsBlanks" dxfId="11" priority="5" stopIfTrue="1">
      <formula>LEN(TRIM(B16))=0</formula>
    </cfRule>
  </conditionalFormatting>
  <conditionalFormatting sqref="D17:F19">
    <cfRule type="expression" dxfId="10" priority="80" stopIfTrue="1">
      <formula>$B$32="New Development"</formula>
    </cfRule>
  </conditionalFormatting>
  <conditionalFormatting sqref="D21:F24">
    <cfRule type="expression" dxfId="9" priority="81" stopIfTrue="1">
      <formula>$B$32="Re-Build and Extension - EFA"</formula>
    </cfRule>
    <cfRule type="expression" dxfId="8" priority="82" stopIfTrue="1">
      <formula>$B$32="Re-Build and Extension - LA"</formula>
    </cfRule>
  </conditionalFormatting>
  <conditionalFormatting sqref="D26:F28">
    <cfRule type="expression" dxfId="7" priority="83" stopIfTrue="1">
      <formula>$B$32="Refurbishment"</formula>
    </cfRule>
  </conditionalFormatting>
  <conditionalFormatting sqref="D30:H33">
    <cfRule type="expression" dxfId="6" priority="84" stopIfTrue="1">
      <formula>$B$16="Light Refurbishment"</formula>
    </cfRule>
  </conditionalFormatting>
  <conditionalFormatting sqref="D35:H39">
    <cfRule type="expression" dxfId="5" priority="85" stopIfTrue="1">
      <formula>$B$16="Heavy Refurbishment"</formula>
    </cfRule>
  </conditionalFormatting>
  <conditionalFormatting sqref="D41:H45">
    <cfRule type="expression" dxfId="4" priority="86" stopIfTrue="1">
      <formula>$B$16="Medium Refurbishment"</formula>
    </cfRule>
  </conditionalFormatting>
  <dataValidations xWindow="505" yWindow="871" count="45">
    <dataValidation type="list" allowBlank="1" showInputMessage="1" showErrorMessage="1" sqref="B24">
      <formula1>"Level 0, Level 1, Level 2, Level 3, N/A"</formula1>
    </dataValidation>
    <dataValidation type="list" allowBlank="1" showInputMessage="1" showErrorMessage="1" sqref="B37 B18">
      <formula1>"Yes, No"</formula1>
    </dataValidation>
    <dataValidation type="list" allowBlank="1" showInputMessage="1" showErrorMessage="1" sqref="B45">
      <formula1>"1, 2, 3, 4"</formula1>
    </dataValidation>
    <dataValidation type="list" allowBlank="1" showInputMessage="1" showErrorMessage="1" promptTitle="Other, please state" prompt="If you select &quot;Other&quot;, please enter Contract used in the cell below" sqref="B22">
      <formula1>"JCT, NEC, GC Works, Other"</formula1>
    </dataValidation>
    <dataValidation type="list" allowBlank="1" showInputMessage="1" showErrorMessage="1" promptTitle="Other, please state" prompt="If you select &quot;Other&quot;, please enter the Procurement Route in the cell below" sqref="B20">
      <formula1>"Single Stage/Traditional, Single Stage/Design &amp; Build, Two Stage/Traditional, Two Stage/Design &amp; Build, Contract Management, PPP, Other "</formula1>
    </dataValidation>
    <dataValidation type="list" allowBlank="1" showInputMessage="1" showErrorMessage="1" promptTitle="Refurbishment Level Definition" prompt="Once a Refurbishment Level has been selected - the definition will appear to the right.  Please check that this is as accurate a reflection as possible." sqref="B16">
      <formula1>"N/A, Light Refurbishment, Medium Refurbishment, Heavy Refurbishment"</formula1>
    </dataValidation>
    <dataValidation type="list" allowBlank="1" showInputMessage="1" showErrorMessage="1" sqref="B13">
      <formula1>Region</formula1>
    </dataValidation>
    <dataValidation type="list" allowBlank="1" showInputMessage="1" showErrorMessage="1" sqref="B12">
      <formula1>Authority</formula1>
    </dataValidation>
    <dataValidation type="list" allowBlank="1" showInputMessage="1" showErrorMessage="1" sqref="B36">
      <formula1>"N/A, Pass, Good, Very Good, Excellent, Outstanding"</formula1>
    </dataValidation>
    <dataValidation allowBlank="1" showInputMessage="1" showErrorMessage="1" promptTitle="Weeks" prompt="Please add whole number of weeks only i.e. 20" sqref="B25"/>
    <dataValidation type="whole" errorStyle="information" operator="lessThanOrEqual" allowBlank="1" showInputMessage="1" showErrorMessage="1" error="Please enter a refurbishment level at line 16" promptTitle="New Build %" prompt="The percentage of the works which are new build" sqref="B14">
      <formula1>50</formula1>
    </dataValidation>
    <dataValidation type="list" allowBlank="1" showInputMessage="1" showErrorMessage="1" promptTitle="Type of Construction" sqref="B27">
      <formula1>"Traditional,Concrete casing to steel frame,Concrete frame,Prefabricated modular construction,Specialist frame,Steel frame,Timber frame,Other"</formula1>
    </dataValidation>
    <dataValidation allowBlank="1" showInputMessage="1" showErrorMessage="1" promptTitle="Additional Pupils" prompt="The number of additional pupil places provided by the works" sqref="B43"/>
    <dataValidation type="textLength" operator="lessThan" allowBlank="1" showInputMessage="1" showErrorMessage="1" errorTitle="Text" error="Text should be 255 characters or less." sqref="D57 D48 D54">
      <formula1>256</formula1>
    </dataValidation>
    <dataValidation allowBlank="1" showInputMessage="1" showErrorMessage="1" promptTitle="Total No. of Pupil Places" prompt="The total number of pupil places in the school (including the additional places stated above)" sqref="B44"/>
    <dataValidation allowBlank="1" showInputMessage="1" showErrorMessage="1" promptTitle="Substructure" prompt="- Standard or specialist foundations._x000a_- Lowest floor construction._x000a_- Basement excavation._x000a_- Basement retaining walls." sqref="B49"/>
    <dataValidation allowBlank="1" showInputMessage="1" showErrorMessage="1" promptTitle="Superstructure" prompt="- Frame._x000a_- Upper floors._x000a_- Roof._x000a_- Stairs and ramps._x000a_- External walls, windows and doors._x000a_- Internal walls, partitions and doors." sqref="B50"/>
    <dataValidation allowBlank="1" showInputMessage="1" showErrorMessage="1" promptTitle="Internal Finishes" prompt="- Wall finishes._x000a_- Floor finishes._x000a_- Ceiling finishes." sqref="B51"/>
    <dataValidation allowBlank="1" showInputMessage="1" showErrorMessage="1" promptTitle="Fixed Fittings and Furnishings" prompt="Fittings, fixtures, furniture; works of art, and non-mechanical and electrical equipment. Note: Includes domestic kitchen equipment supplied with kitchen fittings." sqref="B52"/>
    <dataValidation allowBlank="1" showInputMessage="1" showErrorMessage="1" promptTitle="Services" prompt="- Sanitary, disposal, water, heating, ventilation, electrical, fuel, and lift installations._x000a_- Services equipment._x000a_- Space heating and air conditioning._x000a_- Fire and lightening protection._x000a_- Communication, security and control systems." sqref="B53"/>
    <dataValidation type="decimal" allowBlank="1" showInputMessage="1" showErrorMessage="1" promptTitle="GIFA M2" prompt="Please enter a whole number only.  This is the total total square metreage of accommodation delivered by the project (total combination of the new build and refurbishment elements).  " sqref="B42">
      <formula1>0</formula1>
      <formula2>10000000</formula2>
    </dataValidation>
    <dataValidation type="textLength" operator="lessThan" allowBlank="1" showInputMessage="1" showErrorMessage="1" errorTitle="Text" error="Text should be 255 characters or less." promptTitle="Substructure Details" prompt="Please indicate works carried out.  Strip foundations; isolated pad; piling mats/platforms; piling; caissons; ground beams.  Basement excavation; basement retaining walls; pile walls; steel sheet piling; ground anchors." sqref="D49">
      <formula1>256</formula1>
    </dataValidation>
    <dataValidation type="textLength" operator="lessThan" allowBlank="1" showInputMessage="1" showErrorMessage="1" errorTitle="Text" error="Text should be 255 characters or less." promptTitle="Superstructure Details" prompt="Please indicate works carried out.  Structural steel frame, including components.  Concrete frames, beams columns and the like.  Timber frame systems.   Specialist frames, Portal frames and similar individual structural units.  " sqref="D50">
      <formula1>256</formula1>
    </dataValidation>
    <dataValidation type="textLength" operator="lessThan" allowBlank="1" showInputMessage="1" showErrorMessage="1" errorTitle="Text" error="Text should be 255 characters or less" sqref="B79 B11">
      <formula1>256</formula1>
    </dataValidation>
    <dataValidation type="list" allowBlank="1" showInputMessage="1" showErrorMessage="1" promptTitle="Picklist" prompt="Please click on arrow to the right of the field to use picklist to select Project Category._x000a_" sqref="B31">
      <formula1>"All Through School, Primary School, Secondary School, SEN School, College, Office, Affordable Home"</formula1>
    </dataValidation>
    <dataValidation type="list" allowBlank="1" showInputMessage="1" showErrorMessage="1" sqref="B34">
      <formula1>"New, Re-Build of Existing, Extension to Existing"</formula1>
    </dataValidation>
    <dataValidation type="list" allowBlank="1" showInputMessage="1" showErrorMessage="1" promptTitle="Using the Image in Publications" prompt="Can we use these images in our publications?_x000a_School name and Local Authority will be displayed as a caption in the report. _x000a_Images will not relate to any cost data and the report will not refer to the images." sqref="A82">
      <formula1>"Yes, No"</formula1>
    </dataValidation>
    <dataValidation allowBlank="1" showInputMessage="1" showErrorMessage="1" promptTitle="% (of package value)" prompt="Please enter % of package value_x000a__x000a_Measures the level of local labour engaged on a project as percentage of the total workforce. _x000a_The definition of local should be closely defined in collaboration with the client at the start of the project" sqref="B46"/>
    <dataValidation allowBlank="1" showInputMessage="1" showErrorMessage="1" promptTitle="Project Title &amp; Location" prompt="Please enter the project title and location in the format:_x000a__x000a_Sample Primary, Example City" sqref="B10"/>
    <dataValidation allowBlank="1" showInputMessage="1" showErrorMessage="1" promptTitle="Description of Work" prompt="Please provide a brief description of the project." sqref="B17"/>
    <dataValidation type="date" allowBlank="1" showInputMessage="1" showErrorMessage="1" promptTitle="Date" prompt="Please enter a date in the format (dd/mm/yyyy)" sqref="B26">
      <formula1>39083</formula1>
      <formula2>44196</formula2>
    </dataValidation>
    <dataValidation allowBlank="1" showInputMessage="1" showErrorMessage="1" promptTitle="Complete Buildings and Units" prompt="Total cost of any modular elements of the works." sqref="B54"/>
    <dataValidation type="date" allowBlank="1" showInputMessage="1" showErrorMessage="1" errorTitle="Date" error="Incorrect date entered" promptTitle="Date" prompt="Please enter a date in the format (dd/mm/yyyy)" sqref="B78">
      <formula1>39083</formula1>
      <formula2>44196</formula2>
    </dataValidation>
    <dataValidation allowBlank="1" showInputMessage="1" showErrorMessage="1" promptTitle="Facilitating Works" prompt="- Toxic/hazardous/contaminated material treatment._x000a_- Major demolition works._x000a_- Temporary support to adjacent structures._x000a_- Specialist groundworks._x000a_- Temporary diversion works._x000a_- Extraordinary site investigation works." sqref="B48"/>
    <dataValidation type="textLength" operator="lessThan" allowBlank="1" showInputMessage="1" showErrorMessage="1" errorTitle="Text" error="Text should be 255 characters or less." promptTitle="Internal Finishes" prompt="Preparatory work and finishes to surfaces of walls and other vertical surfaces internally.  Preparatory work and finishes to internal floor surfaces and ceilings." sqref="D51">
      <formula1>256</formula1>
    </dataValidation>
    <dataValidation type="textLength" operator="lessThan" allowBlank="1" showInputMessage="1" showErrorMessage="1" errorTitle="Text" error="Text should be 255 characters or less." promptTitle="Fixed Fittings and Furnishings" prompt="Fittings, fixtures, furniture; works of art, and non-mechanical and electrical equipment. Note: Includes domestic kitchen equipment supplied with kitchen fittings." sqref="D52">
      <formula1>256</formula1>
    </dataValidation>
    <dataValidation type="textLength" operator="lessThan" allowBlank="1" showInputMessage="1" showErrorMessage="1" errorTitle="Text" error="Text should be 255 characters or less." promptTitle="Services" prompt="Baths, basins, sinks, WCs and the like.  Also including related services mechanical and electrical equipment." sqref="D53">
      <formula1>256</formula1>
    </dataValidation>
    <dataValidation type="custom" allowBlank="1" showInputMessage="1" showErrorMessage="1" promptTitle="Work to Exisiting Buildings" prompt="- Minor demolition works and alteration works._x000a_- Repairs to existing services._x000a_- Damp-proof courses/fungus and beetle eradication._x000a_- Façade retention._x000a_- Cleaning existing surfaces._x000a_- Renovation and alteration works." sqref="B56">
      <formula1>OR(ISBLANK(B15),NOT(ISBLANK(B56)))</formula1>
    </dataValidation>
    <dataValidation allowBlank="1" showInputMessage="1" showErrorMessage="1" promptTitle="External Works" prompt="- Site preparation works._x000a_- Roads, paths, paving and surfacing._x000a_- Soft landscaping, planting and irrigation systems._x000a_- Fencing, railings and walls._x000a_- External fixtures, drainage and services._x000a_- Minor building works and ancillary buildings." sqref="B57"/>
    <dataValidation allowBlank="1" showInputMessage="1" showErrorMessage="1" promptTitle="Preliminaries" prompt="- Site accommodation._x000a_- Site records._x000a_- Completion and post-completion requirements._x000a_- Management and staff._x000a_- Site establishment._x000a_- Temporary services (security etc.)" sqref="B59"/>
    <dataValidation allowBlank="1" showInputMessage="1" showErrorMessage="1" promptTitle="Core Fees" prompt="- Project/design team fees._x000a_- Other consultant fees._x000a_- Site investigation fees._x000a_- Specialist support fees." sqref="B62"/>
    <dataValidation allowBlank="1" showInputMessage="1" showErrorMessage="1" promptTitle="Contractor's Fees" prompt="- Management and staff._x000a_- Specialist support services fee._x000a_- Temporary accommodation, services and facilities charges._x000a_- Contractor’s design fees." sqref="B63"/>
    <dataValidation allowBlank="1" showInputMessage="1" showErrorMessage="1" promptTitle="Risk (Contingency)" prompt="- Design development risks._x000a_- Construction risks._x000a_- Employer change risks._x000a_- Employer other risks." sqref="B65:B66"/>
    <dataValidation type="list" allowBlank="1" showInputMessage="1" showErrorMessage="1" sqref="B35">
      <formula1>"Greenfield Site, Exisiting Site, Adjacent to Exisiting Site, Other"</formula1>
    </dataValidation>
    <dataValidation type="list" allowBlank="1" showInputMessage="1" showErrorMessage="1" promptTitle="Building Category Definition" prompt="Once a School Building Category has been selected - the definition will appear to the right.  Please check that this is as accurate a reflection as possible._x000a_" sqref="B32">
      <formula1>"New Development, Re-Build and Extension - LA, Re-Build and Extension - EFA, Refurbishment"</formula1>
    </dataValidation>
  </dataValidations>
  <printOptions horizontalCentered="1" verticalCentered="1"/>
  <pageMargins left="0.78740157480314965" right="0.74803149606299213" top="0.43307086614173229" bottom="0.43307086614173229" header="0.23622047244094491" footer="0.19685039370078741"/>
  <pageSetup paperSize="9" scale="31" orientation="landscape" r:id="rId1"/>
  <headerFooter alignWithMargins="0">
    <oddFooter>&amp;C&amp;9&amp;P / &amp;N&amp;R&amp;9&amp;D</oddFooter>
  </headerFooter>
  <drawing r:id="rId2"/>
  <extLst>
    <ext xmlns:x14="http://schemas.microsoft.com/office/spreadsheetml/2009/9/main" uri="{CCE6A557-97BC-4b89-ADB6-D9C93CAAB3DF}">
      <x14:dataValidations xmlns:xm="http://schemas.microsoft.com/office/excel/2006/main" xWindow="505" yWindow="871" count="1">
        <x14:dataValidation type="list" allowBlank="1" showInputMessage="1" showErrorMessage="1">
          <x14:formula1>
            <xm:f>'Calcs and Indices'!$B$35:$B$75</xm:f>
          </x14:formula1>
          <xm:sqref>B39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pageSetUpPr fitToPage="1"/>
  </sheetPr>
  <dimension ref="A1:O152"/>
  <sheetViews>
    <sheetView showGridLines="0" zoomScale="70" zoomScaleNormal="70" workbookViewId="0">
      <selection sqref="A1:G4"/>
    </sheetView>
  </sheetViews>
  <sheetFormatPr defaultRowHeight="13.2" x14ac:dyDescent="0.25"/>
  <cols>
    <col min="1" max="1" width="67.6640625" customWidth="1"/>
    <col min="2" max="2" width="50.6640625" customWidth="1"/>
    <col min="3" max="3" width="2.88671875" customWidth="1"/>
    <col min="4" max="4" width="16.109375" customWidth="1"/>
    <col min="5" max="5" width="13" customWidth="1"/>
    <col min="6" max="6" width="28.5546875" customWidth="1"/>
    <col min="8" max="8" width="36.6640625" customWidth="1"/>
    <col min="9" max="9" width="32" bestFit="1" customWidth="1"/>
    <col min="10" max="10" width="42.5546875" customWidth="1"/>
    <col min="11" max="11" width="3.88671875" customWidth="1"/>
    <col min="12" max="12" width="10.33203125" customWidth="1"/>
  </cols>
  <sheetData>
    <row r="1" spans="1:15" ht="12.75" customHeight="1" x14ac:dyDescent="0.25">
      <c r="A1" s="286" t="s">
        <v>589</v>
      </c>
      <c r="B1" s="287"/>
      <c r="C1" s="287"/>
      <c r="D1" s="287"/>
      <c r="E1" s="287"/>
      <c r="F1" s="287"/>
      <c r="G1" s="288"/>
      <c r="H1" s="74"/>
      <c r="I1" s="74"/>
      <c r="J1" s="74"/>
      <c r="K1" s="74"/>
      <c r="L1" s="74"/>
      <c r="M1" s="22"/>
    </row>
    <row r="2" spans="1:15" ht="12.75" customHeight="1" x14ac:dyDescent="0.25">
      <c r="A2" s="289"/>
      <c r="B2" s="290"/>
      <c r="C2" s="290"/>
      <c r="D2" s="290"/>
      <c r="E2" s="290"/>
      <c r="F2" s="290"/>
      <c r="G2" s="291"/>
      <c r="H2" s="74"/>
      <c r="I2" s="74"/>
      <c r="J2" s="74"/>
      <c r="K2" s="74"/>
      <c r="L2" s="74"/>
    </row>
    <row r="3" spans="1:15" ht="12.75" customHeight="1" x14ac:dyDescent="0.25">
      <c r="A3" s="289"/>
      <c r="B3" s="290"/>
      <c r="C3" s="290"/>
      <c r="D3" s="290"/>
      <c r="E3" s="290"/>
      <c r="F3" s="290"/>
      <c r="G3" s="291"/>
      <c r="H3" s="74"/>
      <c r="I3" s="74"/>
      <c r="J3" s="74"/>
      <c r="K3" s="74"/>
      <c r="L3" s="74"/>
    </row>
    <row r="4" spans="1:15" ht="17.25" customHeight="1" thickBot="1" x14ac:dyDescent="0.3">
      <c r="A4" s="292"/>
      <c r="B4" s="293"/>
      <c r="C4" s="293"/>
      <c r="D4" s="293"/>
      <c r="E4" s="293"/>
      <c r="F4" s="293"/>
      <c r="G4" s="294"/>
      <c r="H4" s="74"/>
      <c r="I4" s="74"/>
      <c r="J4" s="74"/>
      <c r="K4" s="74"/>
      <c r="L4" s="74"/>
    </row>
    <row r="5" spans="1:15" ht="12.75" customHeight="1" x14ac:dyDescent="0.25">
      <c r="A5" s="125"/>
      <c r="B5" s="126"/>
      <c r="C5" s="126"/>
      <c r="D5" s="126"/>
      <c r="E5" s="126"/>
      <c r="F5" s="126"/>
      <c r="G5" s="126"/>
      <c r="H5" s="74"/>
      <c r="I5" s="74"/>
      <c r="J5" s="74"/>
      <c r="K5" s="74"/>
      <c r="L5" s="74"/>
    </row>
    <row r="6" spans="1:15" s="22" customFormat="1" ht="12.75" customHeight="1" thickBot="1" x14ac:dyDescent="0.35">
      <c r="A6" s="241" t="s">
        <v>684</v>
      </c>
      <c r="B6" s="68"/>
      <c r="D6" s="3"/>
      <c r="E6" s="3"/>
      <c r="F6" s="3"/>
      <c r="G6" s="3"/>
    </row>
    <row r="7" spans="1:15" s="22" customFormat="1" ht="12.75" customHeight="1" x14ac:dyDescent="0.25">
      <c r="A7" s="267" t="s">
        <v>681</v>
      </c>
      <c r="B7" s="315" t="s">
        <v>683</v>
      </c>
      <c r="C7" s="161"/>
      <c r="D7" s="161"/>
      <c r="E7" s="161"/>
      <c r="F7" s="127"/>
      <c r="G7" s="127"/>
      <c r="H7" s="60"/>
      <c r="I7" s="3"/>
      <c r="J7" s="3"/>
      <c r="K7" s="3"/>
      <c r="L7" s="3"/>
      <c r="M7" s="3"/>
      <c r="N7" s="3"/>
      <c r="O7" s="3"/>
    </row>
    <row r="8" spans="1:15" s="22" customFormat="1" ht="12.75" customHeight="1" thickBot="1" x14ac:dyDescent="0.3">
      <c r="A8" s="268" t="s">
        <v>682</v>
      </c>
      <c r="B8" s="316"/>
      <c r="C8" s="161"/>
      <c r="D8" s="161"/>
      <c r="E8" s="161"/>
      <c r="F8" s="127"/>
      <c r="G8" s="127"/>
      <c r="H8" s="60"/>
      <c r="I8" s="3"/>
      <c r="J8" s="3"/>
      <c r="K8" s="3"/>
      <c r="L8" s="3"/>
      <c r="M8" s="3"/>
      <c r="N8" s="3"/>
      <c r="O8" s="3"/>
    </row>
    <row r="9" spans="1:15" s="22" customFormat="1" ht="12.75" customHeight="1" x14ac:dyDescent="0.25">
      <c r="D9" s="3"/>
      <c r="E9" s="3"/>
      <c r="F9" s="3"/>
      <c r="G9" s="3"/>
    </row>
    <row r="10" spans="1:15" s="22" customFormat="1" ht="12.75" customHeight="1" x14ac:dyDescent="0.25">
      <c r="A10" s="128" t="s">
        <v>604</v>
      </c>
      <c r="B10" s="129"/>
      <c r="D10" s="3"/>
      <c r="E10" s="3"/>
      <c r="F10" s="3"/>
      <c r="G10" s="3"/>
    </row>
    <row r="11" spans="1:15" s="22" customFormat="1" ht="12.75" customHeight="1" x14ac:dyDescent="0.25"/>
    <row r="12" spans="1:15" ht="12.75" customHeight="1" x14ac:dyDescent="0.25">
      <c r="A12" s="317" t="s">
        <v>590</v>
      </c>
      <c r="B12" s="126"/>
      <c r="C12" s="126"/>
      <c r="D12" s="126"/>
      <c r="E12" s="126"/>
      <c r="F12" s="126"/>
      <c r="G12" s="126"/>
      <c r="H12" s="74"/>
      <c r="I12" s="74"/>
      <c r="J12" s="74"/>
      <c r="K12" s="74"/>
      <c r="L12" s="74"/>
    </row>
    <row r="13" spans="1:15" ht="12" customHeight="1" thickBot="1" x14ac:dyDescent="0.3">
      <c r="A13" s="318"/>
      <c r="B13" s="126"/>
      <c r="C13" s="126"/>
      <c r="D13" s="126"/>
      <c r="E13" s="126"/>
      <c r="F13" s="126"/>
      <c r="G13" s="126"/>
      <c r="H13" s="74"/>
      <c r="I13" s="74"/>
      <c r="J13" s="74"/>
      <c r="K13" s="74"/>
      <c r="L13" s="74"/>
    </row>
    <row r="14" spans="1:15" s="22" customFormat="1" ht="27" customHeight="1" thickBot="1" x14ac:dyDescent="0.3">
      <c r="A14" s="130" t="s">
        <v>564</v>
      </c>
      <c r="B14" s="131">
        <f>+'Stage 1 | Contract Let Costs'!B10</f>
        <v>0</v>
      </c>
      <c r="C14" s="132"/>
      <c r="F14" s="2" t="s">
        <v>591</v>
      </c>
    </row>
    <row r="15" spans="1:15" s="22" customFormat="1" ht="13.8" thickBot="1" x14ac:dyDescent="0.3">
      <c r="A15" s="188" t="s">
        <v>630</v>
      </c>
      <c r="B15" s="190">
        <f>+'Stage 1 | Contract Let Costs'!B26</f>
        <v>0</v>
      </c>
      <c r="C15" s="132"/>
      <c r="F15" s="2"/>
    </row>
    <row r="16" spans="1:15" s="22" customFormat="1" ht="13.8" thickBot="1" x14ac:dyDescent="0.3">
      <c r="A16" s="133" t="s">
        <v>29</v>
      </c>
      <c r="B16" s="134">
        <f>+'Stage 1 | Contract Let Costs'!B14</f>
        <v>0</v>
      </c>
      <c r="C16" s="135"/>
    </row>
    <row r="17" spans="1:9" s="22" customFormat="1" ht="13.8" thickBot="1" x14ac:dyDescent="0.3">
      <c r="A17" s="133" t="s">
        <v>28</v>
      </c>
      <c r="B17" s="134">
        <f>+'Stage 1 | Contract Let Costs'!B15</f>
        <v>1</v>
      </c>
      <c r="C17" s="136"/>
    </row>
    <row r="18" spans="1:9" s="22" customFormat="1" ht="13.8" thickBot="1" x14ac:dyDescent="0.3">
      <c r="A18" s="137" t="s">
        <v>567</v>
      </c>
      <c r="B18" s="138">
        <f>+'Stage 1 | Contract Let Costs'!B39</f>
        <v>0</v>
      </c>
      <c r="C18" s="139"/>
      <c r="D18" s="73"/>
      <c r="E18" s="73"/>
      <c r="F18" s="73"/>
      <c r="G18" s="73"/>
      <c r="H18" s="73"/>
      <c r="I18" s="2"/>
    </row>
    <row r="19" spans="1:9" s="22" customFormat="1" ht="13.8" thickBot="1" x14ac:dyDescent="0.3">
      <c r="A19" s="140" t="s">
        <v>568</v>
      </c>
      <c r="B19" s="138" t="e">
        <f>+'Stage 1 | Contract Let Costs'!B40</f>
        <v>#N/A</v>
      </c>
      <c r="C19" s="136"/>
      <c r="D19" s="73"/>
      <c r="E19" s="73"/>
      <c r="F19" s="73"/>
      <c r="G19" s="73"/>
      <c r="H19" s="73"/>
      <c r="I19" s="2"/>
    </row>
    <row r="20" spans="1:9" s="22" customFormat="1" ht="13.8" thickBot="1" x14ac:dyDescent="0.3">
      <c r="A20" s="140" t="s">
        <v>25</v>
      </c>
      <c r="B20" s="141">
        <f>+'Stage 1 | Contract Let Costs'!B12</f>
        <v>0</v>
      </c>
      <c r="C20" s="142"/>
      <c r="D20" s="73"/>
      <c r="E20" s="73"/>
      <c r="F20" s="73"/>
      <c r="G20" s="73"/>
      <c r="H20" s="73"/>
      <c r="I20" s="2"/>
    </row>
    <row r="21" spans="1:9" s="22" customFormat="1" ht="13.8" thickBot="1" x14ac:dyDescent="0.3">
      <c r="A21" s="143" t="s">
        <v>485</v>
      </c>
      <c r="B21" s="141">
        <f>+'Stage 1 | Contract Let Costs'!B13</f>
        <v>0</v>
      </c>
      <c r="C21" s="144"/>
      <c r="D21" s="73"/>
      <c r="E21" s="73"/>
      <c r="F21" s="73"/>
      <c r="G21" s="73"/>
      <c r="H21" s="73"/>
      <c r="I21" s="2"/>
    </row>
    <row r="22" spans="1:9" s="22" customFormat="1" ht="13.8" thickBot="1" x14ac:dyDescent="0.3">
      <c r="A22" s="143" t="s">
        <v>563</v>
      </c>
      <c r="B22" s="108">
        <f>+'Stage 1 | Contract Let Costs'!B42</f>
        <v>0</v>
      </c>
      <c r="C22" s="144"/>
      <c r="D22" s="73"/>
      <c r="E22" s="73"/>
      <c r="F22" s="73"/>
      <c r="G22" s="73"/>
      <c r="H22" s="73"/>
      <c r="I22" s="2"/>
    </row>
    <row r="23" spans="1:9" s="22" customFormat="1" ht="13.8" thickBot="1" x14ac:dyDescent="0.3">
      <c r="A23" s="143" t="s">
        <v>30</v>
      </c>
      <c r="B23" s="109">
        <f>+'Stage 1 | Contract Let Costs'!B43</f>
        <v>0</v>
      </c>
      <c r="C23" s="144"/>
      <c r="D23" s="73"/>
      <c r="E23" s="73"/>
      <c r="F23" s="73"/>
      <c r="G23" s="73"/>
      <c r="H23" s="73"/>
      <c r="I23" s="2"/>
    </row>
    <row r="24" spans="1:9" s="22" customFormat="1" ht="13.8" thickBot="1" x14ac:dyDescent="0.3">
      <c r="A24" s="143" t="s">
        <v>31</v>
      </c>
      <c r="B24" s="110">
        <f>+'Stage 1 | Contract Let Costs'!B44</f>
        <v>0</v>
      </c>
      <c r="C24" s="144"/>
      <c r="D24" s="145"/>
      <c r="E24" s="145"/>
      <c r="F24" s="145"/>
      <c r="G24" s="145"/>
      <c r="H24" s="73"/>
      <c r="I24" s="2"/>
    </row>
    <row r="25" spans="1:9" s="22" customFormat="1" ht="13.8" thickBot="1" x14ac:dyDescent="0.3">
      <c r="A25" s="143" t="s">
        <v>592</v>
      </c>
      <c r="B25" s="111">
        <f>+'Stage 1 | Contract Let Costs'!B61</f>
        <v>0</v>
      </c>
      <c r="C25" s="144"/>
      <c r="D25" s="145"/>
      <c r="E25" s="145"/>
      <c r="F25" s="145"/>
      <c r="G25" s="145"/>
      <c r="H25" s="73"/>
      <c r="I25" s="2"/>
    </row>
    <row r="26" spans="1:9" s="22" customFormat="1" ht="13.8" thickBot="1" x14ac:dyDescent="0.3">
      <c r="A26" s="143" t="s">
        <v>593</v>
      </c>
      <c r="B26" s="111">
        <f>+'Stage 1 | Contract Let Costs'!B64</f>
        <v>0</v>
      </c>
      <c r="C26" s="144"/>
      <c r="D26" s="145"/>
      <c r="E26" s="145"/>
      <c r="F26" s="145"/>
      <c r="G26" s="145"/>
      <c r="H26" s="73"/>
      <c r="I26" s="2"/>
    </row>
    <row r="27" spans="1:9" s="22" customFormat="1" ht="13.8" thickBot="1" x14ac:dyDescent="0.3">
      <c r="A27" s="146" t="s">
        <v>594</v>
      </c>
      <c r="B27" s="111">
        <f>SUM(B25:B26)</f>
        <v>0</v>
      </c>
      <c r="C27" s="144"/>
      <c r="D27" s="145"/>
      <c r="E27" s="145"/>
      <c r="F27" s="145"/>
      <c r="G27" s="145"/>
      <c r="H27" s="73"/>
      <c r="I27" s="2"/>
    </row>
    <row r="28" spans="1:9" s="22" customFormat="1" ht="13.8" thickBot="1" x14ac:dyDescent="0.3">
      <c r="A28" s="147" t="s">
        <v>641</v>
      </c>
      <c r="B28" s="111">
        <f>+'Stage 1 | Contract Let Costs'!B38</f>
        <v>0</v>
      </c>
      <c r="C28" s="144"/>
      <c r="D28" s="145"/>
      <c r="E28" s="145"/>
      <c r="F28" s="145"/>
      <c r="G28" s="145"/>
      <c r="H28" s="73"/>
      <c r="I28" s="2"/>
    </row>
    <row r="29" spans="1:9" s="22" customFormat="1" ht="13.5" customHeight="1" x14ac:dyDescent="0.25">
      <c r="A29" s="148"/>
      <c r="B29" s="149"/>
      <c r="C29" s="150"/>
      <c r="D29" s="145"/>
      <c r="E29" s="145"/>
      <c r="F29" s="145"/>
      <c r="G29" s="145"/>
      <c r="H29" s="73"/>
      <c r="I29" s="2"/>
    </row>
    <row r="30" spans="1:9" s="22" customFormat="1" ht="13.5" customHeight="1" x14ac:dyDescent="0.25">
      <c r="A30" s="319" t="s">
        <v>595</v>
      </c>
      <c r="B30" s="149"/>
      <c r="C30" s="150"/>
      <c r="D30" s="145"/>
      <c r="E30" s="145"/>
      <c r="F30" s="145"/>
      <c r="G30" s="145"/>
      <c r="H30" s="73"/>
      <c r="I30" s="2"/>
    </row>
    <row r="31" spans="1:9" s="22" customFormat="1" ht="13.5" customHeight="1" thickBot="1" x14ac:dyDescent="0.3">
      <c r="A31" s="320"/>
      <c r="B31" s="149"/>
      <c r="C31" s="150"/>
      <c r="D31" s="145"/>
      <c r="E31" s="145"/>
      <c r="F31" s="145"/>
      <c r="G31" s="145"/>
      <c r="H31" s="73"/>
      <c r="I31" s="2"/>
    </row>
    <row r="32" spans="1:9" s="22" customFormat="1" ht="13.8" thickBot="1" x14ac:dyDescent="0.3">
      <c r="A32" s="151" t="s">
        <v>596</v>
      </c>
      <c r="B32" s="152"/>
      <c r="C32" s="150"/>
      <c r="D32" s="191" t="e">
        <f>(B32-B25)/B25</f>
        <v>#DIV/0!</v>
      </c>
      <c r="E32" s="321" t="s">
        <v>642</v>
      </c>
      <c r="F32" s="321"/>
      <c r="G32" s="322"/>
      <c r="H32" s="73"/>
      <c r="I32" s="2"/>
    </row>
    <row r="33" spans="1:9" s="22" customFormat="1" ht="13.8" thickBot="1" x14ac:dyDescent="0.3">
      <c r="A33" s="79" t="s">
        <v>597</v>
      </c>
      <c r="B33" s="153"/>
      <c r="C33" s="323"/>
      <c r="D33" s="191" t="e">
        <f>(B33-B26)/B26</f>
        <v>#DIV/0!</v>
      </c>
      <c r="E33" s="324" t="s">
        <v>598</v>
      </c>
      <c r="F33" s="324"/>
      <c r="G33" s="325"/>
      <c r="H33" s="73"/>
      <c r="I33" s="2"/>
    </row>
    <row r="34" spans="1:9" s="69" customFormat="1" ht="15" customHeight="1" x14ac:dyDescent="0.25">
      <c r="A34" s="184" t="s">
        <v>599</v>
      </c>
      <c r="B34" s="149"/>
      <c r="C34" s="323"/>
      <c r="D34" s="154"/>
      <c r="E34" s="154"/>
      <c r="F34" s="154"/>
      <c r="G34" s="155"/>
    </row>
    <row r="35" spans="1:9" s="22" customFormat="1" ht="39.75" customHeight="1" x14ac:dyDescent="0.25">
      <c r="A35" s="80" t="s">
        <v>600</v>
      </c>
      <c r="B35" s="153"/>
      <c r="C35" s="323"/>
      <c r="D35" s="326" t="s">
        <v>601</v>
      </c>
      <c r="E35" s="326"/>
      <c r="F35" s="156"/>
      <c r="G35" s="157"/>
      <c r="H35" s="105"/>
    </row>
    <row r="36" spans="1:9" s="22" customFormat="1" ht="39.75" customHeight="1" x14ac:dyDescent="0.25">
      <c r="A36" s="81" t="s">
        <v>602</v>
      </c>
      <c r="B36" s="153"/>
      <c r="C36" s="323"/>
      <c r="D36" s="326"/>
      <c r="E36" s="326"/>
      <c r="F36" s="156"/>
      <c r="G36" s="157"/>
      <c r="H36" s="105"/>
    </row>
    <row r="37" spans="1:9" s="22" customFormat="1" ht="15" customHeight="1" thickBot="1" x14ac:dyDescent="0.3">
      <c r="A37" s="85" t="s">
        <v>603</v>
      </c>
      <c r="B37" s="158">
        <f>SUM(B32,B33)</f>
        <v>0</v>
      </c>
      <c r="C37" s="323"/>
      <c r="D37" s="159"/>
      <c r="E37" s="159"/>
      <c r="F37" s="159"/>
      <c r="G37" s="157"/>
      <c r="H37" s="105"/>
    </row>
    <row r="38" spans="1:9" s="22" customFormat="1" x14ac:dyDescent="0.25">
      <c r="D38" s="3"/>
      <c r="E38" s="3"/>
      <c r="F38" s="3"/>
      <c r="G38" s="3"/>
    </row>
    <row r="39" spans="1:9" ht="15.6" x14ac:dyDescent="0.3">
      <c r="A39" s="160" t="s">
        <v>9</v>
      </c>
    </row>
    <row r="40" spans="1:9" x14ac:dyDescent="0.25">
      <c r="A40" s="20" t="s">
        <v>11</v>
      </c>
    </row>
    <row r="41" spans="1:9" x14ac:dyDescent="0.25">
      <c r="A41" s="20" t="s">
        <v>12</v>
      </c>
    </row>
    <row r="46" spans="1:9" s="22" customFormat="1" x14ac:dyDescent="0.25"/>
    <row r="47" spans="1:9" s="22" customFormat="1" x14ac:dyDescent="0.25"/>
    <row r="48" spans="1:9" s="22" customFormat="1" x14ac:dyDescent="0.25"/>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row r="88" s="22" customFormat="1" x14ac:dyDescent="0.25"/>
    <row r="89" s="22" customFormat="1" x14ac:dyDescent="0.25"/>
    <row r="90" s="22" customFormat="1" x14ac:dyDescent="0.25"/>
    <row r="91" s="22" customFormat="1" x14ac:dyDescent="0.25"/>
    <row r="92" s="22" customFormat="1" x14ac:dyDescent="0.25"/>
    <row r="93" s="22" customFormat="1" x14ac:dyDescent="0.25"/>
    <row r="94" s="22" customFormat="1" x14ac:dyDescent="0.25"/>
    <row r="95" s="22" customFormat="1" x14ac:dyDescent="0.25"/>
    <row r="96"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sheetData>
  <sheetProtection password="D8C7" sheet="1" objects="1" scenarios="1"/>
  <protectedRanges>
    <protectedRange sqref="B32:B33 B35:B36" name="Range1"/>
  </protectedRanges>
  <mergeCells count="8">
    <mergeCell ref="A1:G4"/>
    <mergeCell ref="A12:A13"/>
    <mergeCell ref="A30:A31"/>
    <mergeCell ref="E32:G32"/>
    <mergeCell ref="C33:C37"/>
    <mergeCell ref="E33:G33"/>
    <mergeCell ref="D35:E36"/>
    <mergeCell ref="B7:B8"/>
  </mergeCells>
  <conditionalFormatting sqref="B35:B36 B32:B33">
    <cfRule type="notContainsBlanks" dxfId="3" priority="8" stopIfTrue="1">
      <formula>LEN(TRIM(B32))&gt;0</formula>
    </cfRule>
    <cfRule type="containsBlanks" dxfId="2" priority="10" stopIfTrue="1">
      <formula>LEN(TRIM(B32))=0</formula>
    </cfRule>
  </conditionalFormatting>
  <dataValidations count="14">
    <dataValidation allowBlank="1" showInputMessage="1" showErrorMessage="1" promptTitle="Total Project Cost" prompt="The total project cost as previously submitted at construction stage" sqref="B27"/>
    <dataValidation allowBlank="1" showInputMessage="1" showErrorMessage="1" promptTitle="Construction Stage Contract Sum" prompt="The total project cost, excluding fees as previously submitted at construction stage" sqref="B25"/>
    <dataValidation type="decimal" operator="lessThanOrEqual" allowBlank="1" showInputMessage="1" showErrorMessage="1" errorTitle="Amount is incorrect" error="Please enter a number between 0% and 100%" promptTitle="New Build %" prompt="The percentage of the works which are new build" sqref="B16">
      <formula1>1</formula1>
    </dataValidation>
    <dataValidation allowBlank="1" showInputMessage="1" showErrorMessage="1" promptTitle="Construction Stage Final Account" prompt="The final account value as previously submitted at construction stage" sqref="B28"/>
    <dataValidation allowBlank="1" showInputMessage="1" showErrorMessage="1" promptTitle="Other Cost Variations" prompt="All other cost changes since construction stage" sqref="B36"/>
    <dataValidation allowBlank="1" showInputMessage="1" showErrorMessage="1" promptTitle="Client Changes" prompt="Any changes from construction stage instigated by the client" sqref="B35"/>
    <dataValidation allowBlank="1" showInputMessage="1" showErrorMessage="1" promptTitle="Outturn Fee" prompt="The outturn contractor and core client fee for professional services" sqref="B33"/>
    <dataValidation allowBlank="1" showInputMessage="1" showErrorMessage="1" promptTitle="Construction Stage Fee" prompt="The Contractor and client core fee as previously submitted at construction stage" sqref="B26"/>
    <dataValidation allowBlank="1" showInputMessage="1" showErrorMessage="1" promptTitle="Final Account Value" prompt="The outturn final account value" sqref="B32"/>
    <dataValidation allowBlank="1" showInputMessage="1" showErrorMessage="1" promptTitle="Construction Stage Project Cost" prompt="The total project cost as previously submitted as construction stage" sqref="B29:B31"/>
    <dataValidation type="textLength" operator="lessThan" allowBlank="1" showInputMessage="1" showErrorMessage="1" errorTitle="Text" error="Text should be 255 characters or less." sqref="F35:F36 D35">
      <formula1>256</formula1>
    </dataValidation>
    <dataValidation type="decimal" operator="lessThanOrEqual" allowBlank="1" showInputMessage="1" showErrorMessage="1" errorTitle="Amount is incorrect" error="Please enter a number between 0% and 100%" sqref="C16">
      <formula1>1</formula1>
    </dataValidation>
    <dataValidation type="list" allowBlank="1" showInputMessage="1" showErrorMessage="1" promptTitle="Base Date" prompt="The base date is date when prices agreed_x000a_" sqref="B18">
      <formula1>"1Q 2010, 2Q 2010,  3Q 2010,  4Q 2010,  1Q 2011,  2Q 2011,  3Q 2011,  4Q 2011,  1Q 2012,  2Q 2012,  3Q 2012,  4Q 2012,  1Q 2013,  2Q 2013, 3Q 2013, 4Q 2013, 1Q 2014, 2Q 2014, 3Q 2014, 4Q 2014, 1Q 2015, 2Q 2015, 3Q 2015, 4Q 2015, 1Q 2016"</formula1>
    </dataValidation>
    <dataValidation type="list" allowBlank="1" showInputMessage="1" showErrorMessage="1" sqref="B20:B24">
      <formula1>Authority</formula1>
    </dataValidation>
  </dataValidations>
  <pageMargins left="0.7" right="0.7" top="0.75" bottom="0.75" header="0.3" footer="0.3"/>
  <pageSetup paperSize="8" scale="8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0"/>
  <sheetViews>
    <sheetView workbookViewId="0">
      <selection activeCell="G19" sqref="G19"/>
    </sheetView>
  </sheetViews>
  <sheetFormatPr defaultColWidth="9.109375" defaultRowHeight="13.2" x14ac:dyDescent="0.25"/>
  <cols>
    <col min="1" max="1" width="60.5546875" style="20" customWidth="1"/>
    <col min="2" max="2" width="14.88671875" style="20" customWidth="1"/>
    <col min="3" max="3" width="9.109375" style="20"/>
    <col min="4" max="4" width="33" style="20" customWidth="1"/>
    <col min="5" max="5" width="30" style="20" customWidth="1"/>
    <col min="6" max="6" width="20.6640625" style="20" customWidth="1"/>
    <col min="7" max="7" width="29.5546875" style="20" customWidth="1"/>
    <col min="8" max="16384" width="9.109375" style="20"/>
  </cols>
  <sheetData>
    <row r="10" spans="1:1" x14ac:dyDescent="0.25">
      <c r="A1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C20"/>
  <sheetViews>
    <sheetView showGridLines="0" zoomScale="80" zoomScaleNormal="80" workbookViewId="0">
      <selection activeCell="G10" sqref="G10"/>
    </sheetView>
  </sheetViews>
  <sheetFormatPr defaultRowHeight="13.2" x14ac:dyDescent="0.25"/>
  <cols>
    <col min="1" max="1" width="38.44140625" bestFit="1" customWidth="1"/>
    <col min="2" max="3" width="17.88671875" customWidth="1"/>
  </cols>
  <sheetData>
    <row r="1" spans="1:3" x14ac:dyDescent="0.25">
      <c r="A1" s="91" t="s">
        <v>20</v>
      </c>
      <c r="B1" s="92" t="s">
        <v>21</v>
      </c>
      <c r="C1" s="93" t="s">
        <v>22</v>
      </c>
    </row>
    <row r="2" spans="1:3" x14ac:dyDescent="0.25">
      <c r="A2" s="95" t="s">
        <v>631</v>
      </c>
      <c r="B2" s="88">
        <f>+'Stage 1 | Contract Let Costs'!B48</f>
        <v>0</v>
      </c>
      <c r="C2" s="94" t="e">
        <f>SUM(B2/B20)*100%</f>
        <v>#DIV/0!</v>
      </c>
    </row>
    <row r="3" spans="1:3" x14ac:dyDescent="0.25">
      <c r="A3" s="95" t="s">
        <v>0</v>
      </c>
      <c r="B3" s="88">
        <f>+'Stage 1 | Contract Let Costs'!B49</f>
        <v>0</v>
      </c>
      <c r="C3" s="94" t="e">
        <f>SUM(B3/B20)*100%</f>
        <v>#DIV/0!</v>
      </c>
    </row>
    <row r="4" spans="1:3" x14ac:dyDescent="0.25">
      <c r="A4" s="95" t="s">
        <v>1</v>
      </c>
      <c r="B4" s="88">
        <f>+'Stage 1 | Contract Let Costs'!B50</f>
        <v>0</v>
      </c>
      <c r="C4" s="94" t="e">
        <f>SUM(B4/B20)*100%</f>
        <v>#DIV/0!</v>
      </c>
    </row>
    <row r="5" spans="1:3" x14ac:dyDescent="0.25">
      <c r="A5" s="95" t="s">
        <v>2</v>
      </c>
      <c r="B5" s="88">
        <f>+'Stage 1 | Contract Let Costs'!B51</f>
        <v>0</v>
      </c>
      <c r="C5" s="94" t="e">
        <f>SUM(B5/B20)*100%</f>
        <v>#DIV/0!</v>
      </c>
    </row>
    <row r="6" spans="1:3" x14ac:dyDescent="0.25">
      <c r="A6" s="95" t="s">
        <v>3</v>
      </c>
      <c r="B6" s="88">
        <f>+'Stage 1 | Contract Let Costs'!B52</f>
        <v>0</v>
      </c>
      <c r="C6" s="94" t="e">
        <f>SUM(B6/B20)*100%</f>
        <v>#DIV/0!</v>
      </c>
    </row>
    <row r="7" spans="1:3" x14ac:dyDescent="0.25">
      <c r="A7" s="95" t="s">
        <v>4</v>
      </c>
      <c r="B7" s="88">
        <f>+'Stage 1 | Contract Let Costs'!B53</f>
        <v>0</v>
      </c>
      <c r="C7" s="94" t="e">
        <f>SUM(B7/B20)*100%</f>
        <v>#DIV/0!</v>
      </c>
    </row>
    <row r="8" spans="1:3" x14ac:dyDescent="0.25">
      <c r="A8" s="95" t="s">
        <v>633</v>
      </c>
      <c r="B8" s="88">
        <f>+'Stage 1 | Contract Let Costs'!B54</f>
        <v>0</v>
      </c>
      <c r="C8" s="94" t="e">
        <f>SUM(B8/B20)*100%</f>
        <v>#DIV/0!</v>
      </c>
    </row>
    <row r="9" spans="1:3" x14ac:dyDescent="0.25">
      <c r="A9" s="96" t="s">
        <v>18</v>
      </c>
      <c r="B9" s="89">
        <f>SUM(B2:B8)</f>
        <v>0</v>
      </c>
      <c r="C9" s="97"/>
    </row>
    <row r="10" spans="1:3" x14ac:dyDescent="0.25">
      <c r="A10" s="98" t="s">
        <v>632</v>
      </c>
      <c r="B10" s="88">
        <f>+'Stage 1 | Contract Let Costs'!B56</f>
        <v>0</v>
      </c>
      <c r="C10" s="94" t="e">
        <f>SUM(B10/B20)*100%</f>
        <v>#DIV/0!</v>
      </c>
    </row>
    <row r="11" spans="1:3" x14ac:dyDescent="0.25">
      <c r="A11" s="95" t="s">
        <v>5</v>
      </c>
      <c r="B11" s="88">
        <f>+'Stage 1 | Contract Let Costs'!B57</f>
        <v>0</v>
      </c>
      <c r="C11" s="94" t="e">
        <f>SUM(B11/B20)*100%</f>
        <v>#DIV/0!</v>
      </c>
    </row>
    <row r="12" spans="1:3" x14ac:dyDescent="0.25">
      <c r="A12" s="96" t="s">
        <v>19</v>
      </c>
      <c r="B12" s="89">
        <f>SUM(B9:B11)</f>
        <v>0</v>
      </c>
      <c r="C12" s="97"/>
    </row>
    <row r="13" spans="1:3" x14ac:dyDescent="0.25">
      <c r="A13" s="98" t="s">
        <v>636</v>
      </c>
      <c r="B13" s="90">
        <f>+'Stage 1 | Contract Let Costs'!B59</f>
        <v>0</v>
      </c>
      <c r="C13" s="99" t="e">
        <f>SUM(B13/B20)*100%</f>
        <v>#DIV/0!</v>
      </c>
    </row>
    <row r="14" spans="1:3" x14ac:dyDescent="0.25">
      <c r="A14" s="98" t="s">
        <v>639</v>
      </c>
      <c r="B14" s="90">
        <f>+'Stage 1 | Contract Let Costs'!B60</f>
        <v>0</v>
      </c>
      <c r="C14" s="99" t="e">
        <f>SUM(B14/B20)*100%</f>
        <v>#DIV/0!</v>
      </c>
    </row>
    <row r="15" spans="1:3" x14ac:dyDescent="0.25">
      <c r="A15" s="96" t="s">
        <v>16</v>
      </c>
      <c r="B15" s="89">
        <f>SUM(B12:B14)</f>
        <v>0</v>
      </c>
      <c r="C15" s="97"/>
    </row>
    <row r="16" spans="1:3" x14ac:dyDescent="0.25">
      <c r="A16" s="98" t="s">
        <v>638</v>
      </c>
      <c r="B16" s="90">
        <f>+'Stage 1 | Contract Let Costs'!B62</f>
        <v>0</v>
      </c>
      <c r="C16" s="99" t="e">
        <f>SUM(B16/B20)*100%</f>
        <v>#DIV/0!</v>
      </c>
    </row>
    <row r="17" spans="1:3" x14ac:dyDescent="0.25">
      <c r="A17" s="98" t="s">
        <v>637</v>
      </c>
      <c r="B17" s="90">
        <f>+'Stage 1 | Contract Let Costs'!B63</f>
        <v>0</v>
      </c>
      <c r="C17" s="99" t="e">
        <f>SUM(B17/B20)*100%</f>
        <v>#DIV/0!</v>
      </c>
    </row>
    <row r="18" spans="1:3" x14ac:dyDescent="0.25">
      <c r="A18" s="98" t="s">
        <v>645</v>
      </c>
      <c r="B18" s="193">
        <f>+'Stage 1 | Contract Let Costs'!B65</f>
        <v>0</v>
      </c>
      <c r="C18" s="99" t="e">
        <f>SUM(B18/B20)*100%</f>
        <v>#DIV/0!</v>
      </c>
    </row>
    <row r="19" spans="1:3" x14ac:dyDescent="0.25">
      <c r="A19" s="98" t="s">
        <v>646</v>
      </c>
      <c r="B19" s="193">
        <f>+'Stage 1 | Contract Let Costs'!B66</f>
        <v>0</v>
      </c>
      <c r="C19" s="99" t="e">
        <f>SUM(B19/B20)*100%</f>
        <v>#DIV/0!</v>
      </c>
    </row>
    <row r="20" spans="1:3" ht="13.8" thickBot="1" x14ac:dyDescent="0.3">
      <c r="A20" s="100" t="s">
        <v>10</v>
      </c>
      <c r="B20" s="101">
        <f>SUM(B15:B19)</f>
        <v>0</v>
      </c>
      <c r="C20" s="102" t="e">
        <f>SUM(C2:C19)</f>
        <v>#DIV/0!</v>
      </c>
    </row>
  </sheetData>
  <sheetProtection password="D8C7" sheet="1" objects="1" scenarios="1"/>
  <conditionalFormatting sqref="C20">
    <cfRule type="containsErrors" dxfId="1" priority="3" stopIfTrue="1">
      <formula>ISERROR(C20)</formula>
    </cfRule>
  </conditionalFormatting>
  <conditionalFormatting sqref="C13:C14 C16:C19 C2:C8 C10:C11">
    <cfRule type="containsErrors" dxfId="0" priority="1" stopIfTrue="1">
      <formula>ISERROR(C2)</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511"/>
  <sheetViews>
    <sheetView showGridLines="0" workbookViewId="0">
      <selection activeCell="G25" sqref="G25"/>
    </sheetView>
  </sheetViews>
  <sheetFormatPr defaultRowHeight="13.2" x14ac:dyDescent="0.25"/>
  <cols>
    <col min="1" max="1" width="38.44140625" bestFit="1" customWidth="1"/>
    <col min="2" max="2" width="10.6640625" bestFit="1" customWidth="1"/>
    <col min="3" max="3" width="11.88671875" customWidth="1"/>
    <col min="4" max="4" width="16.33203125" customWidth="1"/>
    <col min="5" max="5" width="18" bestFit="1" customWidth="1"/>
    <col min="11" max="11" width="34.88671875" bestFit="1" customWidth="1"/>
  </cols>
  <sheetData>
    <row r="1" spans="1:12" x14ac:dyDescent="0.25">
      <c r="A1" s="16" t="s">
        <v>20</v>
      </c>
      <c r="B1" s="17" t="s">
        <v>22</v>
      </c>
      <c r="C1" s="18" t="s">
        <v>21</v>
      </c>
      <c r="F1" s="52"/>
      <c r="G1" s="52"/>
      <c r="H1" s="52"/>
      <c r="I1" s="52"/>
      <c r="J1" s="52"/>
      <c r="K1" s="95" t="s">
        <v>631</v>
      </c>
      <c r="L1" s="52"/>
    </row>
    <row r="2" spans="1:12" x14ac:dyDescent="0.25">
      <c r="A2" s="195" t="s">
        <v>631</v>
      </c>
      <c r="B2" s="19" t="e">
        <f>+'For Info - Elements of Work'!C2</f>
        <v>#DIV/0!</v>
      </c>
      <c r="C2" s="71">
        <f>+'For Info - Elements of Work'!B2</f>
        <v>0</v>
      </c>
      <c r="G2" s="52"/>
      <c r="H2" s="52"/>
      <c r="I2" s="52"/>
      <c r="J2" s="52"/>
      <c r="K2" s="95" t="s">
        <v>0</v>
      </c>
      <c r="L2" s="52"/>
    </row>
    <row r="3" spans="1:12" x14ac:dyDescent="0.25">
      <c r="A3" s="195" t="s">
        <v>0</v>
      </c>
      <c r="B3" s="19" t="e">
        <f>+'For Info - Elements of Work'!C3</f>
        <v>#DIV/0!</v>
      </c>
      <c r="C3" s="71">
        <f>+'For Info - Elements of Work'!B3</f>
        <v>0</v>
      </c>
      <c r="F3" s="52"/>
      <c r="K3" s="95" t="s">
        <v>1</v>
      </c>
    </row>
    <row r="4" spans="1:12" x14ac:dyDescent="0.25">
      <c r="A4" s="195" t="s">
        <v>1</v>
      </c>
      <c r="B4" s="19" t="e">
        <f>+'For Info - Elements of Work'!C4</f>
        <v>#DIV/0!</v>
      </c>
      <c r="C4" s="71">
        <f>+'For Info - Elements of Work'!B4</f>
        <v>0</v>
      </c>
      <c r="F4" s="53"/>
      <c r="K4" s="95" t="s">
        <v>2</v>
      </c>
    </row>
    <row r="5" spans="1:12" x14ac:dyDescent="0.25">
      <c r="A5" s="195" t="s">
        <v>2</v>
      </c>
      <c r="B5" s="19" t="e">
        <f>+'For Info - Elements of Work'!C5</f>
        <v>#DIV/0!</v>
      </c>
      <c r="C5" s="71">
        <f>+'For Info - Elements of Work'!B5</f>
        <v>0</v>
      </c>
      <c r="K5" s="95" t="s">
        <v>3</v>
      </c>
    </row>
    <row r="6" spans="1:12" x14ac:dyDescent="0.25">
      <c r="A6" s="195" t="s">
        <v>3</v>
      </c>
      <c r="B6" s="19" t="e">
        <f>+'For Info - Elements of Work'!C6</f>
        <v>#DIV/0!</v>
      </c>
      <c r="C6" s="71">
        <f>+'For Info - Elements of Work'!B6</f>
        <v>0</v>
      </c>
      <c r="F6" s="52"/>
      <c r="K6" s="95" t="s">
        <v>4</v>
      </c>
    </row>
    <row r="7" spans="1:12" x14ac:dyDescent="0.25">
      <c r="A7" s="195" t="s">
        <v>4</v>
      </c>
      <c r="B7" s="19" t="e">
        <f>+'For Info - Elements of Work'!C7</f>
        <v>#DIV/0!</v>
      </c>
      <c r="C7" s="71">
        <f>+'For Info - Elements of Work'!B7</f>
        <v>0</v>
      </c>
      <c r="K7" s="95" t="s">
        <v>633</v>
      </c>
    </row>
    <row r="8" spans="1:12" x14ac:dyDescent="0.25">
      <c r="A8" s="195" t="s">
        <v>633</v>
      </c>
      <c r="B8" s="19" t="e">
        <f>+'For Info - Elements of Work'!C8</f>
        <v>#DIV/0!</v>
      </c>
      <c r="C8" s="71">
        <f>+'For Info - Elements of Work'!B8</f>
        <v>0</v>
      </c>
      <c r="K8" s="98" t="s">
        <v>632</v>
      </c>
    </row>
    <row r="9" spans="1:12" x14ac:dyDescent="0.25">
      <c r="A9" s="196" t="s">
        <v>632</v>
      </c>
      <c r="B9" s="19" t="e">
        <f>+'For Info - Elements of Work'!C10</f>
        <v>#DIV/0!</v>
      </c>
      <c r="C9" s="71">
        <f>+'For Info - Elements of Work'!B10</f>
        <v>0</v>
      </c>
      <c r="K9" s="95" t="s">
        <v>5</v>
      </c>
    </row>
    <row r="10" spans="1:12" x14ac:dyDescent="0.25">
      <c r="A10" s="195" t="s">
        <v>5</v>
      </c>
      <c r="B10" s="19" t="e">
        <f>+'For Info - Elements of Work'!C11</f>
        <v>#DIV/0!</v>
      </c>
      <c r="C10" s="71">
        <f>+'For Info - Elements of Work'!B11</f>
        <v>0</v>
      </c>
      <c r="K10" s="98" t="s">
        <v>636</v>
      </c>
    </row>
    <row r="11" spans="1:12" x14ac:dyDescent="0.25">
      <c r="A11" s="196" t="s">
        <v>636</v>
      </c>
      <c r="B11" s="19" t="e">
        <f>+'For Info - Elements of Work'!C13</f>
        <v>#DIV/0!</v>
      </c>
      <c r="C11" s="71">
        <f>+'For Info - Elements of Work'!B13</f>
        <v>0</v>
      </c>
      <c r="K11" s="98" t="s">
        <v>639</v>
      </c>
    </row>
    <row r="12" spans="1:12" x14ac:dyDescent="0.25">
      <c r="A12" s="196" t="s">
        <v>639</v>
      </c>
      <c r="B12" s="19" t="e">
        <f>+'For Info - Elements of Work'!C14</f>
        <v>#DIV/0!</v>
      </c>
      <c r="C12" s="71">
        <f>+'For Info - Elements of Work'!B14</f>
        <v>0</v>
      </c>
      <c r="K12" s="98" t="s">
        <v>638</v>
      </c>
    </row>
    <row r="13" spans="1:12" x14ac:dyDescent="0.25">
      <c r="A13" s="196" t="s">
        <v>638</v>
      </c>
      <c r="B13" s="19" t="e">
        <f>+'For Info - Elements of Work'!C16</f>
        <v>#DIV/0!</v>
      </c>
      <c r="C13" s="71">
        <f>+'For Info - Elements of Work'!B16</f>
        <v>0</v>
      </c>
      <c r="K13" s="98" t="s">
        <v>637</v>
      </c>
    </row>
    <row r="14" spans="1:12" x14ac:dyDescent="0.25">
      <c r="A14" s="196" t="s">
        <v>637</v>
      </c>
      <c r="B14" s="19" t="e">
        <f>+'For Info - Elements of Work'!C17</f>
        <v>#DIV/0!</v>
      </c>
      <c r="C14" s="71">
        <f>+'For Info - Elements of Work'!B17</f>
        <v>0</v>
      </c>
      <c r="K14" s="98" t="s">
        <v>645</v>
      </c>
    </row>
    <row r="15" spans="1:12" x14ac:dyDescent="0.25">
      <c r="A15" s="196" t="s">
        <v>645</v>
      </c>
      <c r="B15" s="19" t="e">
        <f>+'For Info - Elements of Work'!C18</f>
        <v>#DIV/0!</v>
      </c>
      <c r="C15" s="71">
        <f>+'For Info - Elements of Work'!B18</f>
        <v>0</v>
      </c>
      <c r="K15" s="98" t="s">
        <v>646</v>
      </c>
    </row>
    <row r="16" spans="1:12" x14ac:dyDescent="0.25">
      <c r="A16" s="196" t="s">
        <v>646</v>
      </c>
      <c r="B16" s="19" t="e">
        <f>+'For Info - Elements of Work'!C19</f>
        <v>#DIV/0!</v>
      </c>
      <c r="C16" s="71">
        <f>+'For Info - Elements of Work'!B19</f>
        <v>0</v>
      </c>
    </row>
    <row r="17" spans="1:10" x14ac:dyDescent="0.25">
      <c r="A17" s="69"/>
      <c r="B17" s="194"/>
      <c r="C17" s="197"/>
    </row>
    <row r="18" spans="1:10" ht="13.8" thickBot="1" x14ac:dyDescent="0.3">
      <c r="B18" s="4"/>
      <c r="C18" s="4"/>
    </row>
    <row r="19" spans="1:10" x14ac:dyDescent="0.25">
      <c r="A19" s="26"/>
      <c r="B19" s="27"/>
      <c r="C19" s="27"/>
      <c r="D19" s="27"/>
      <c r="E19" s="27"/>
      <c r="F19" s="27"/>
      <c r="G19" s="27"/>
      <c r="H19" s="28"/>
    </row>
    <row r="20" spans="1:10" x14ac:dyDescent="0.25">
      <c r="A20" s="29" t="s">
        <v>34</v>
      </c>
      <c r="B20" s="30"/>
      <c r="C20" s="30"/>
      <c r="D20" s="31"/>
      <c r="E20" s="31"/>
      <c r="F20" s="32"/>
      <c r="G20" s="33"/>
      <c r="H20" s="34"/>
    </row>
    <row r="21" spans="1:10" x14ac:dyDescent="0.25">
      <c r="A21" s="35"/>
      <c r="B21" s="30"/>
      <c r="C21" s="30"/>
      <c r="D21" s="31"/>
      <c r="E21" s="36" t="s">
        <v>6</v>
      </c>
      <c r="F21" s="36"/>
      <c r="G21" s="37">
        <f>'Stage 1 | Contract Let Costs'!B42*'Stage 1 | Contract Let Costs'!B14</f>
        <v>0</v>
      </c>
      <c r="H21" s="34"/>
    </row>
    <row r="22" spans="1:10" x14ac:dyDescent="0.25">
      <c r="A22" s="35" t="s">
        <v>35</v>
      </c>
      <c r="B22" s="36"/>
      <c r="C22" s="38"/>
      <c r="D22" s="39">
        <f>+'Stage 1 | Contract Let Costs'!B49</f>
        <v>0</v>
      </c>
      <c r="E22" s="36" t="s">
        <v>36</v>
      </c>
      <c r="F22" s="36"/>
      <c r="G22" s="40">
        <f>+(G21/1000)^0.078</f>
        <v>0</v>
      </c>
      <c r="H22" s="34"/>
    </row>
    <row r="23" spans="1:10" x14ac:dyDescent="0.25">
      <c r="A23" s="35" t="s">
        <v>644</v>
      </c>
      <c r="B23" s="30"/>
      <c r="C23" s="38" t="e">
        <f>+('Stage 1 | Contract Let Costs'!B59+'Stage 1 | Contract Let Costs'!B60)/'Stage 1 | Contract Let Costs'!B58</f>
        <v>#DIV/0!</v>
      </c>
      <c r="D23" s="189" t="e">
        <f>+D22*C23</f>
        <v>#DIV/0!</v>
      </c>
      <c r="E23" s="36" t="s">
        <v>37</v>
      </c>
      <c r="F23" s="36"/>
      <c r="G23" s="40" t="e">
        <f>VLOOKUP('Stage 1 | Contract Let Costs'!B13,'Calcs and Indices'!E35:F47,2,FALSE)</f>
        <v>#N/A</v>
      </c>
      <c r="H23" s="34"/>
    </row>
    <row r="24" spans="1:10" x14ac:dyDescent="0.25">
      <c r="A24" s="35" t="s">
        <v>645</v>
      </c>
      <c r="B24" s="30"/>
      <c r="C24" s="38" t="e">
        <f>+'Stage 1 | Contract Let Costs'!D65</f>
        <v>#DIV/0!</v>
      </c>
      <c r="D24" s="189" t="e">
        <f>+(D22+D23)*C24</f>
        <v>#DIV/0!</v>
      </c>
      <c r="E24" s="36"/>
      <c r="F24" s="36"/>
      <c r="G24" s="36"/>
      <c r="H24" s="34"/>
    </row>
    <row r="25" spans="1:10" x14ac:dyDescent="0.25">
      <c r="A25" s="35"/>
      <c r="B25" s="30"/>
      <c r="C25" s="31"/>
      <c r="D25" s="23"/>
      <c r="E25" s="36" t="s">
        <v>38</v>
      </c>
      <c r="F25" s="36"/>
      <c r="G25" s="33" t="e">
        <f>VLOOKUP(H25,B34:C75,2,FALSE)</f>
        <v>#N/A</v>
      </c>
      <c r="H25" s="34">
        <f>'Stage 1 | Contract Let Costs'!B39</f>
        <v>0</v>
      </c>
    </row>
    <row r="26" spans="1:10" x14ac:dyDescent="0.25">
      <c r="A26" s="35" t="s">
        <v>33</v>
      </c>
      <c r="B26" s="36"/>
      <c r="C26" s="30"/>
      <c r="D26" s="42" t="e">
        <f>SUM(D21:D25)</f>
        <v>#DIV/0!</v>
      </c>
      <c r="E26" s="36" t="s">
        <v>39</v>
      </c>
      <c r="F26" s="36"/>
      <c r="G26" s="33">
        <f>VLOOKUP(H26,B34:C59, 2, FALSE)</f>
        <v>232</v>
      </c>
      <c r="H26" s="34" t="s">
        <v>501</v>
      </c>
    </row>
    <row r="27" spans="1:10" x14ac:dyDescent="0.25">
      <c r="A27" s="35" t="s">
        <v>32</v>
      </c>
      <c r="B27" s="36"/>
      <c r="C27" s="30"/>
      <c r="D27" s="189" t="e">
        <f>+D26*1/G23*G22</f>
        <v>#DIV/0!</v>
      </c>
      <c r="E27" s="36" t="s">
        <v>41</v>
      </c>
      <c r="F27" s="36"/>
      <c r="G27" s="43">
        <v>120</v>
      </c>
      <c r="H27" s="44"/>
    </row>
    <row r="28" spans="1:10" x14ac:dyDescent="0.25">
      <c r="A28" s="35" t="s">
        <v>40</v>
      </c>
      <c r="B28" s="36"/>
      <c r="C28" s="30"/>
      <c r="D28" s="41" t="e">
        <f>+G27/G26*G25*G21</f>
        <v>#N/A</v>
      </c>
      <c r="E28" s="36"/>
      <c r="F28" s="36"/>
      <c r="G28" s="36"/>
      <c r="H28" s="34"/>
      <c r="J28" s="5"/>
    </row>
    <row r="29" spans="1:10" ht="13.8" thickBot="1" x14ac:dyDescent="0.3">
      <c r="A29" s="35" t="s">
        <v>42</v>
      </c>
      <c r="B29" s="36"/>
      <c r="C29" s="30"/>
      <c r="D29" s="24" t="e">
        <f>+D27-D28</f>
        <v>#DIV/0!</v>
      </c>
      <c r="E29" s="31"/>
      <c r="F29" s="32"/>
      <c r="G29" s="33"/>
      <c r="H29" s="34"/>
    </row>
    <row r="30" spans="1:10" ht="13.8" thickTop="1" x14ac:dyDescent="0.25">
      <c r="A30" s="35"/>
      <c r="B30" s="36"/>
      <c r="C30" s="30"/>
      <c r="D30" s="41"/>
      <c r="E30" s="31"/>
      <c r="F30" s="32"/>
      <c r="G30" s="33"/>
      <c r="H30" s="34"/>
    </row>
    <row r="31" spans="1:10" ht="13.8" thickBot="1" x14ac:dyDescent="0.3">
      <c r="A31" s="35" t="s">
        <v>43</v>
      </c>
      <c r="B31" s="36"/>
      <c r="C31" s="30"/>
      <c r="D31" s="25" t="e">
        <f>(((D29)/(100+(100*C24)))/(100+(100*C23)))*10000</f>
        <v>#DIV/0!</v>
      </c>
      <c r="E31" s="3"/>
      <c r="F31" s="3"/>
      <c r="G31" s="3"/>
      <c r="H31" s="45"/>
    </row>
    <row r="32" spans="1:10" ht="14.4" thickTop="1" thickBot="1" x14ac:dyDescent="0.3">
      <c r="A32" s="46"/>
      <c r="B32" s="47"/>
      <c r="C32" s="47"/>
      <c r="D32" s="47"/>
      <c r="E32" s="47"/>
      <c r="F32" s="47"/>
      <c r="G32" s="47"/>
      <c r="H32" s="48"/>
    </row>
    <row r="34" spans="1:16" ht="14.4" x14ac:dyDescent="0.3">
      <c r="A34" s="7" t="s">
        <v>44</v>
      </c>
      <c r="B34" s="7" t="s">
        <v>45</v>
      </c>
      <c r="C34" s="49" t="s">
        <v>46</v>
      </c>
      <c r="D34" s="327" t="s">
        <v>715</v>
      </c>
      <c r="E34" s="13" t="s">
        <v>486</v>
      </c>
      <c r="F34" s="13"/>
      <c r="G34" s="269" t="s">
        <v>716</v>
      </c>
      <c r="H34" s="6"/>
    </row>
    <row r="35" spans="1:16" x14ac:dyDescent="0.25">
      <c r="A35" s="8">
        <v>1</v>
      </c>
      <c r="B35" s="9" t="s">
        <v>47</v>
      </c>
      <c r="C35" s="50">
        <v>215</v>
      </c>
      <c r="D35" s="328"/>
      <c r="E35" s="14" t="s">
        <v>25</v>
      </c>
      <c r="F35" s="14" t="s">
        <v>487</v>
      </c>
    </row>
    <row r="36" spans="1:16" x14ac:dyDescent="0.25">
      <c r="A36" s="8">
        <v>2</v>
      </c>
      <c r="B36" s="9" t="s">
        <v>48</v>
      </c>
      <c r="C36" s="50">
        <v>230</v>
      </c>
      <c r="D36" s="328"/>
      <c r="E36" s="12" t="s">
        <v>490</v>
      </c>
      <c r="F36" s="12">
        <v>1.03</v>
      </c>
    </row>
    <row r="37" spans="1:16" x14ac:dyDescent="0.25">
      <c r="A37" s="8">
        <v>3</v>
      </c>
      <c r="B37" s="9" t="s">
        <v>49</v>
      </c>
      <c r="C37" s="50">
        <v>223</v>
      </c>
      <c r="D37" s="328"/>
      <c r="E37" s="12" t="s">
        <v>489</v>
      </c>
      <c r="F37" s="12">
        <v>0.94</v>
      </c>
    </row>
    <row r="38" spans="1:16" x14ac:dyDescent="0.25">
      <c r="A38" s="8">
        <v>4</v>
      </c>
      <c r="B38" s="9" t="s">
        <v>50</v>
      </c>
      <c r="C38" s="50">
        <v>224</v>
      </c>
      <c r="D38" s="328"/>
      <c r="E38" s="12" t="s">
        <v>494</v>
      </c>
      <c r="F38" s="12">
        <v>1.22</v>
      </c>
    </row>
    <row r="39" spans="1:16" x14ac:dyDescent="0.25">
      <c r="A39" s="8">
        <v>5</v>
      </c>
      <c r="B39" s="9" t="s">
        <v>51</v>
      </c>
      <c r="C39" s="50">
        <v>234</v>
      </c>
      <c r="D39" s="328"/>
      <c r="E39" s="15" t="s">
        <v>495</v>
      </c>
      <c r="F39" s="12">
        <v>0.93</v>
      </c>
    </row>
    <row r="40" spans="1:16" x14ac:dyDescent="0.25">
      <c r="A40" s="8">
        <v>6</v>
      </c>
      <c r="B40" s="9" t="s">
        <v>52</v>
      </c>
      <c r="C40" s="50">
        <v>236</v>
      </c>
      <c r="D40" s="328"/>
      <c r="E40" s="12" t="s">
        <v>492</v>
      </c>
      <c r="F40" s="285">
        <v>1</v>
      </c>
    </row>
    <row r="41" spans="1:16" x14ac:dyDescent="0.25">
      <c r="A41" s="8">
        <v>7</v>
      </c>
      <c r="B41" s="9" t="s">
        <v>501</v>
      </c>
      <c r="C41" s="50">
        <v>232</v>
      </c>
      <c r="D41" s="329"/>
      <c r="E41" s="15" t="s">
        <v>496</v>
      </c>
      <c r="F41" s="285">
        <v>0.6</v>
      </c>
    </row>
    <row r="42" spans="1:16" x14ac:dyDescent="0.25">
      <c r="A42" s="8">
        <v>8</v>
      </c>
      <c r="B42" s="9" t="s">
        <v>502</v>
      </c>
      <c r="C42" s="10">
        <v>239</v>
      </c>
      <c r="E42" s="15" t="s">
        <v>497</v>
      </c>
      <c r="F42" s="12">
        <v>0.89</v>
      </c>
    </row>
    <row r="43" spans="1:16" x14ac:dyDescent="0.25">
      <c r="A43" s="8">
        <v>9</v>
      </c>
      <c r="B43" s="9" t="s">
        <v>503</v>
      </c>
      <c r="C43" s="10">
        <v>247</v>
      </c>
      <c r="E43" s="12" t="s">
        <v>488</v>
      </c>
      <c r="F43" s="12">
        <v>1.1200000000000001</v>
      </c>
    </row>
    <row r="44" spans="1:16" x14ac:dyDescent="0.25">
      <c r="A44" s="8">
        <v>10</v>
      </c>
      <c r="B44" s="9" t="s">
        <v>504</v>
      </c>
      <c r="C44" s="10">
        <v>259</v>
      </c>
      <c r="E44" s="12" t="s">
        <v>493</v>
      </c>
      <c r="F44" s="15">
        <v>0.96</v>
      </c>
      <c r="K44" s="283"/>
      <c r="L44" s="283"/>
      <c r="M44" s="283"/>
      <c r="N44" s="284"/>
      <c r="O44" s="284"/>
      <c r="P44" s="283"/>
    </row>
    <row r="45" spans="1:16" x14ac:dyDescent="0.25">
      <c r="A45" s="8">
        <v>11</v>
      </c>
      <c r="B45" s="9" t="s">
        <v>505</v>
      </c>
      <c r="C45" s="10">
        <v>257</v>
      </c>
      <c r="E45" s="15" t="s">
        <v>498</v>
      </c>
      <c r="F45" s="12">
        <v>0.84</v>
      </c>
      <c r="K45" s="283"/>
      <c r="L45" s="283"/>
      <c r="M45" s="283"/>
      <c r="N45" s="284"/>
      <c r="O45" s="284"/>
      <c r="P45" s="283"/>
    </row>
    <row r="46" spans="1:16" x14ac:dyDescent="0.25">
      <c r="A46" s="8">
        <v>12</v>
      </c>
      <c r="B46" s="9" t="s">
        <v>506</v>
      </c>
      <c r="C46" s="10">
        <v>259</v>
      </c>
      <c r="E46" s="12" t="s">
        <v>24</v>
      </c>
      <c r="F46" s="12">
        <v>1.01</v>
      </c>
      <c r="K46" s="283"/>
      <c r="L46" s="283"/>
      <c r="M46" s="283"/>
      <c r="N46" s="284"/>
      <c r="O46" s="284"/>
      <c r="P46" s="283"/>
    </row>
    <row r="47" spans="1:16" x14ac:dyDescent="0.25">
      <c r="A47" s="8">
        <v>13</v>
      </c>
      <c r="B47" s="9" t="s">
        <v>507</v>
      </c>
      <c r="C47" s="10">
        <v>270</v>
      </c>
      <c r="D47" s="51"/>
      <c r="E47" s="12" t="s">
        <v>491</v>
      </c>
      <c r="F47" s="12">
        <v>0.99</v>
      </c>
      <c r="K47" s="283"/>
      <c r="L47" s="283"/>
      <c r="M47" s="283"/>
      <c r="N47" s="284"/>
      <c r="O47" s="284"/>
      <c r="P47" s="283"/>
    </row>
    <row r="48" spans="1:16" x14ac:dyDescent="0.25">
      <c r="A48" s="8">
        <v>14</v>
      </c>
      <c r="B48" s="9" t="s">
        <v>508</v>
      </c>
      <c r="C48" s="10">
        <v>283</v>
      </c>
      <c r="D48" s="51"/>
      <c r="K48" s="283"/>
      <c r="L48" s="283"/>
      <c r="M48" s="283"/>
      <c r="N48" s="284"/>
      <c r="O48" s="284"/>
      <c r="P48" s="283"/>
    </row>
    <row r="49" spans="1:16" x14ac:dyDescent="0.25">
      <c r="A49" s="8">
        <v>15</v>
      </c>
      <c r="B49" s="9" t="s">
        <v>509</v>
      </c>
      <c r="C49" s="10">
        <v>269</v>
      </c>
      <c r="D49" s="51"/>
      <c r="K49" s="283"/>
      <c r="L49" s="283"/>
      <c r="M49" s="283"/>
      <c r="N49" s="284"/>
      <c r="O49" s="284"/>
      <c r="P49" s="283"/>
    </row>
    <row r="50" spans="1:16" x14ac:dyDescent="0.25">
      <c r="A50" s="8">
        <v>16</v>
      </c>
      <c r="B50" s="9" t="s">
        <v>510</v>
      </c>
      <c r="C50" s="10">
        <v>271</v>
      </c>
      <c r="D50" s="51"/>
      <c r="K50" s="283"/>
      <c r="L50" s="283"/>
      <c r="M50" s="283"/>
      <c r="N50" s="284"/>
      <c r="O50" s="284"/>
      <c r="P50" s="283"/>
    </row>
    <row r="51" spans="1:16" x14ac:dyDescent="0.25">
      <c r="A51" s="8">
        <v>17</v>
      </c>
      <c r="B51" s="9" t="s">
        <v>511</v>
      </c>
      <c r="C51" s="10">
        <v>276</v>
      </c>
      <c r="D51" s="51"/>
      <c r="K51" s="283"/>
      <c r="L51" s="283"/>
      <c r="M51" s="283"/>
      <c r="N51" s="284"/>
      <c r="O51" s="284"/>
      <c r="P51" s="283"/>
    </row>
    <row r="52" spans="1:16" x14ac:dyDescent="0.25">
      <c r="A52" s="8">
        <v>18</v>
      </c>
      <c r="B52" s="9" t="s">
        <v>686</v>
      </c>
      <c r="C52" s="10">
        <v>283</v>
      </c>
      <c r="D52" s="51"/>
      <c r="K52" s="283"/>
      <c r="L52" s="283"/>
      <c r="M52" s="283"/>
      <c r="N52" s="284"/>
      <c r="O52" s="284"/>
      <c r="P52" s="283"/>
    </row>
    <row r="53" spans="1:16" x14ac:dyDescent="0.25">
      <c r="A53" s="8">
        <v>19</v>
      </c>
      <c r="B53" s="9" t="s">
        <v>687</v>
      </c>
      <c r="C53" s="10">
        <v>276</v>
      </c>
      <c r="D53" s="51"/>
      <c r="K53" s="283"/>
      <c r="L53" s="283"/>
      <c r="M53" s="283"/>
      <c r="N53" s="284"/>
      <c r="O53" s="284"/>
      <c r="P53" s="283"/>
    </row>
    <row r="54" spans="1:16" x14ac:dyDescent="0.25">
      <c r="A54" s="8">
        <v>20</v>
      </c>
      <c r="B54" s="9" t="s">
        <v>688</v>
      </c>
      <c r="C54" s="10">
        <v>282</v>
      </c>
      <c r="D54" s="51" t="s">
        <v>579</v>
      </c>
      <c r="K54" s="283"/>
      <c r="L54" s="283"/>
      <c r="M54" s="283"/>
      <c r="N54" s="284"/>
      <c r="O54" s="284"/>
      <c r="P54" s="283"/>
    </row>
    <row r="55" spans="1:16" x14ac:dyDescent="0.25">
      <c r="A55" s="8">
        <v>21</v>
      </c>
      <c r="B55" s="9" t="s">
        <v>689</v>
      </c>
      <c r="C55" s="10">
        <v>288</v>
      </c>
      <c r="D55" s="51" t="s">
        <v>579</v>
      </c>
      <c r="K55" s="283"/>
      <c r="L55" s="283"/>
      <c r="M55" s="283"/>
      <c r="N55" s="284"/>
      <c r="O55" s="284"/>
      <c r="P55" s="283"/>
    </row>
    <row r="56" spans="1:16" x14ac:dyDescent="0.25">
      <c r="A56" s="8">
        <v>22</v>
      </c>
      <c r="B56" s="9" t="s">
        <v>690</v>
      </c>
      <c r="C56" s="10">
        <v>289</v>
      </c>
      <c r="D56" s="51" t="s">
        <v>579</v>
      </c>
      <c r="K56" s="283"/>
      <c r="L56" s="283"/>
      <c r="M56" s="283"/>
      <c r="N56" s="284"/>
      <c r="O56" s="284"/>
      <c r="P56" s="283"/>
    </row>
    <row r="57" spans="1:16" x14ac:dyDescent="0.25">
      <c r="A57" s="8">
        <v>23</v>
      </c>
      <c r="B57" s="9" t="s">
        <v>691</v>
      </c>
      <c r="C57" s="10">
        <v>291</v>
      </c>
      <c r="D57" s="51" t="s">
        <v>579</v>
      </c>
      <c r="K57" s="283"/>
      <c r="L57" s="283"/>
      <c r="M57" s="283"/>
      <c r="N57" s="284"/>
      <c r="O57" s="284"/>
      <c r="P57" s="283"/>
    </row>
    <row r="58" spans="1:16" x14ac:dyDescent="0.25">
      <c r="A58" s="8">
        <v>24</v>
      </c>
      <c r="B58" s="9" t="s">
        <v>692</v>
      </c>
      <c r="C58" s="10">
        <v>291</v>
      </c>
      <c r="D58" s="51" t="s">
        <v>579</v>
      </c>
      <c r="K58" s="283"/>
      <c r="L58" s="283"/>
      <c r="M58" s="283"/>
      <c r="N58" s="284"/>
      <c r="O58" s="284"/>
      <c r="P58" s="283"/>
    </row>
    <row r="59" spans="1:16" x14ac:dyDescent="0.25">
      <c r="A59" s="8">
        <v>25</v>
      </c>
      <c r="B59" s="9" t="s">
        <v>693</v>
      </c>
      <c r="C59" s="10">
        <v>288</v>
      </c>
      <c r="D59" s="51" t="s">
        <v>579</v>
      </c>
      <c r="K59" s="283"/>
      <c r="L59" s="283"/>
      <c r="M59" s="283"/>
      <c r="N59" s="284"/>
      <c r="O59" s="284"/>
      <c r="P59" s="283"/>
    </row>
    <row r="60" spans="1:16" x14ac:dyDescent="0.25">
      <c r="A60" s="8">
        <v>26</v>
      </c>
      <c r="B60" s="9" t="s">
        <v>699</v>
      </c>
      <c r="C60" s="10">
        <v>286</v>
      </c>
      <c r="D60" s="51" t="s">
        <v>579</v>
      </c>
      <c r="K60" s="283"/>
      <c r="L60" s="283"/>
      <c r="M60" s="283"/>
      <c r="N60" s="284"/>
      <c r="O60" s="284"/>
      <c r="P60" s="283"/>
    </row>
    <row r="61" spans="1:16" x14ac:dyDescent="0.25">
      <c r="A61" s="8">
        <v>27</v>
      </c>
      <c r="B61" s="9" t="s">
        <v>700</v>
      </c>
      <c r="C61" s="10">
        <v>285</v>
      </c>
      <c r="D61" s="51" t="s">
        <v>579</v>
      </c>
      <c r="K61" s="283"/>
      <c r="L61" s="283"/>
      <c r="M61" s="283"/>
      <c r="N61" s="284"/>
      <c r="O61" s="284"/>
      <c r="P61" s="283"/>
    </row>
    <row r="62" spans="1:16" x14ac:dyDescent="0.25">
      <c r="A62" s="8">
        <v>28</v>
      </c>
      <c r="B62" s="9" t="s">
        <v>701</v>
      </c>
      <c r="C62" s="10">
        <v>287</v>
      </c>
      <c r="D62" s="51" t="s">
        <v>579</v>
      </c>
      <c r="K62" s="283"/>
      <c r="L62" s="283"/>
      <c r="M62" s="283"/>
      <c r="N62" s="284"/>
      <c r="O62" s="284"/>
      <c r="P62" s="283"/>
    </row>
    <row r="63" spans="1:16" x14ac:dyDescent="0.25">
      <c r="A63" s="8">
        <v>29</v>
      </c>
      <c r="B63" s="9" t="s">
        <v>702</v>
      </c>
      <c r="C63" s="10">
        <v>290</v>
      </c>
      <c r="D63" s="51" t="s">
        <v>579</v>
      </c>
      <c r="K63" s="283"/>
      <c r="L63" s="283"/>
      <c r="M63" s="283"/>
      <c r="N63" s="284"/>
      <c r="O63" s="284"/>
      <c r="P63" s="283"/>
    </row>
    <row r="64" spans="1:16" x14ac:dyDescent="0.25">
      <c r="A64" s="8">
        <v>30</v>
      </c>
      <c r="B64" s="9" t="s">
        <v>703</v>
      </c>
      <c r="C64" s="10">
        <v>292</v>
      </c>
      <c r="D64" s="51" t="s">
        <v>579</v>
      </c>
      <c r="K64" s="283"/>
      <c r="L64" s="283"/>
      <c r="M64" s="283"/>
      <c r="N64" s="284"/>
      <c r="O64" s="284"/>
      <c r="P64" s="283"/>
    </row>
    <row r="65" spans="1:16" x14ac:dyDescent="0.25">
      <c r="A65" s="8">
        <v>31</v>
      </c>
      <c r="B65" s="9" t="s">
        <v>704</v>
      </c>
      <c r="C65" s="10">
        <v>297</v>
      </c>
      <c r="D65" s="51" t="s">
        <v>579</v>
      </c>
      <c r="K65" s="283"/>
      <c r="L65" s="283"/>
      <c r="M65" s="283"/>
      <c r="N65" s="284"/>
      <c r="O65" s="284"/>
      <c r="P65" s="283"/>
    </row>
    <row r="66" spans="1:16" x14ac:dyDescent="0.25">
      <c r="A66" s="8">
        <v>32</v>
      </c>
      <c r="B66" s="9" t="s">
        <v>705</v>
      </c>
      <c r="C66" s="10">
        <v>301</v>
      </c>
      <c r="D66" s="51" t="s">
        <v>579</v>
      </c>
      <c r="K66" s="283"/>
      <c r="L66" s="283"/>
      <c r="M66" s="283"/>
      <c r="N66" s="284"/>
      <c r="O66" s="284"/>
      <c r="P66" s="283"/>
    </row>
    <row r="67" spans="1:16" x14ac:dyDescent="0.25">
      <c r="A67" s="8">
        <v>33</v>
      </c>
      <c r="B67" s="9" t="s">
        <v>706</v>
      </c>
      <c r="C67" s="10">
        <v>305</v>
      </c>
      <c r="D67" s="51" t="s">
        <v>579</v>
      </c>
      <c r="K67" s="283"/>
      <c r="L67" s="283"/>
      <c r="M67" s="283"/>
      <c r="N67" s="284"/>
      <c r="O67" s="284"/>
      <c r="P67" s="283"/>
    </row>
    <row r="68" spans="1:16" x14ac:dyDescent="0.25">
      <c r="A68" s="8">
        <v>34</v>
      </c>
      <c r="B68" s="9" t="s">
        <v>707</v>
      </c>
      <c r="C68" s="10">
        <v>308</v>
      </c>
      <c r="D68" s="51" t="s">
        <v>579</v>
      </c>
      <c r="K68" s="283"/>
      <c r="L68" s="283"/>
      <c r="M68" s="283"/>
      <c r="N68" s="284"/>
      <c r="O68" s="284"/>
      <c r="P68" s="283"/>
    </row>
    <row r="69" spans="1:16" x14ac:dyDescent="0.25">
      <c r="A69" s="8">
        <v>35</v>
      </c>
      <c r="B69" s="9" t="s">
        <v>708</v>
      </c>
      <c r="C69" s="10">
        <v>316</v>
      </c>
      <c r="D69" s="51" t="s">
        <v>579</v>
      </c>
      <c r="K69" s="283"/>
      <c r="L69" s="283"/>
      <c r="M69" s="283"/>
      <c r="N69" s="284"/>
      <c r="O69" s="284"/>
      <c r="P69" s="283"/>
    </row>
    <row r="70" spans="1:16" x14ac:dyDescent="0.25">
      <c r="A70" s="8">
        <v>36</v>
      </c>
      <c r="B70" s="9" t="s">
        <v>709</v>
      </c>
      <c r="C70" s="10">
        <v>319</v>
      </c>
      <c r="D70" s="51" t="s">
        <v>579</v>
      </c>
      <c r="K70" s="283"/>
      <c r="L70" s="283"/>
      <c r="M70" s="283"/>
      <c r="N70" s="284"/>
      <c r="O70" s="284"/>
      <c r="P70" s="283"/>
    </row>
    <row r="71" spans="1:16" x14ac:dyDescent="0.25">
      <c r="A71" s="8">
        <v>37</v>
      </c>
      <c r="B71" s="9" t="s">
        <v>710</v>
      </c>
      <c r="C71" s="10">
        <v>324</v>
      </c>
      <c r="D71" s="51" t="s">
        <v>579</v>
      </c>
      <c r="K71" s="283"/>
      <c r="L71" s="283"/>
      <c r="M71" s="283"/>
      <c r="N71" s="284"/>
      <c r="O71" s="284"/>
      <c r="P71" s="283"/>
    </row>
    <row r="72" spans="1:16" x14ac:dyDescent="0.25">
      <c r="A72" s="8">
        <v>38</v>
      </c>
      <c r="B72" s="9" t="s">
        <v>711</v>
      </c>
      <c r="C72" s="10">
        <v>328</v>
      </c>
      <c r="D72" s="51" t="s">
        <v>579</v>
      </c>
      <c r="K72" s="283"/>
      <c r="L72" s="283"/>
      <c r="M72" s="283"/>
      <c r="N72" s="284"/>
      <c r="O72" s="284"/>
      <c r="P72" s="283"/>
    </row>
    <row r="73" spans="1:16" x14ac:dyDescent="0.25">
      <c r="A73" s="8">
        <v>39</v>
      </c>
      <c r="B73" s="9" t="s">
        <v>712</v>
      </c>
      <c r="C73" s="10">
        <v>335</v>
      </c>
      <c r="D73" s="51" t="s">
        <v>579</v>
      </c>
      <c r="K73" s="283"/>
      <c r="L73" s="283"/>
      <c r="M73" s="283"/>
      <c r="N73" s="284"/>
      <c r="O73" s="284"/>
      <c r="P73" s="283"/>
    </row>
    <row r="74" spans="1:16" x14ac:dyDescent="0.25">
      <c r="A74" s="8">
        <v>40</v>
      </c>
      <c r="B74" s="9" t="s">
        <v>713</v>
      </c>
      <c r="C74" s="10">
        <v>338</v>
      </c>
      <c r="D74" s="51" t="s">
        <v>579</v>
      </c>
      <c r="K74" s="283"/>
      <c r="L74" s="283"/>
      <c r="M74" s="283"/>
      <c r="N74" s="284"/>
      <c r="O74" s="284"/>
      <c r="P74" s="283"/>
    </row>
    <row r="75" spans="1:16" x14ac:dyDescent="0.25">
      <c r="A75" s="8">
        <v>41</v>
      </c>
      <c r="B75" s="9" t="s">
        <v>714</v>
      </c>
      <c r="C75" s="10">
        <v>343</v>
      </c>
      <c r="D75" s="51" t="s">
        <v>579</v>
      </c>
      <c r="K75" s="283"/>
      <c r="L75" s="283"/>
      <c r="M75" s="283"/>
      <c r="N75" s="284"/>
      <c r="O75" s="284"/>
      <c r="P75" s="283"/>
    </row>
    <row r="76" spans="1:16" x14ac:dyDescent="0.25">
      <c r="A76" s="280"/>
      <c r="B76" s="281"/>
      <c r="C76" s="282"/>
      <c r="D76" s="51"/>
      <c r="K76" s="283"/>
      <c r="L76" s="283"/>
      <c r="M76" s="283"/>
      <c r="N76" s="284"/>
      <c r="O76" s="284"/>
      <c r="P76" s="283"/>
    </row>
    <row r="77" spans="1:16" x14ac:dyDescent="0.25">
      <c r="K77" s="283"/>
      <c r="L77" s="283"/>
      <c r="M77" s="283"/>
      <c r="N77" s="284"/>
      <c r="O77" s="284"/>
      <c r="P77" s="283"/>
    </row>
    <row r="78" spans="1:16" x14ac:dyDescent="0.25">
      <c r="A78" s="11" t="s">
        <v>25</v>
      </c>
      <c r="B78" s="11" t="s">
        <v>485</v>
      </c>
      <c r="K78" s="283"/>
      <c r="L78" s="283"/>
      <c r="M78" s="283"/>
      <c r="N78" s="284"/>
      <c r="O78" s="284"/>
      <c r="P78" s="283"/>
    </row>
    <row r="79" spans="1:16" x14ac:dyDescent="0.25">
      <c r="A79" s="12" t="s">
        <v>406</v>
      </c>
      <c r="B79" s="12"/>
      <c r="K79" s="283"/>
      <c r="L79" s="283"/>
      <c r="M79" s="283"/>
      <c r="N79" s="284"/>
      <c r="O79" s="284"/>
      <c r="P79" s="283"/>
    </row>
    <row r="80" spans="1:16" x14ac:dyDescent="0.25">
      <c r="A80" s="12" t="s">
        <v>405</v>
      </c>
      <c r="B80" s="12"/>
      <c r="K80" s="283"/>
      <c r="L80" s="283"/>
      <c r="M80" s="283"/>
      <c r="N80" s="284"/>
      <c r="O80" s="284"/>
      <c r="P80" s="283"/>
    </row>
    <row r="81" spans="1:16" x14ac:dyDescent="0.25">
      <c r="A81" s="12" t="s">
        <v>53</v>
      </c>
      <c r="B81" s="12"/>
      <c r="K81" s="283"/>
      <c r="L81" s="283"/>
      <c r="M81" s="283"/>
      <c r="N81" s="284"/>
      <c r="O81" s="284"/>
      <c r="P81" s="283"/>
    </row>
    <row r="82" spans="1:16" x14ac:dyDescent="0.25">
      <c r="A82" s="12" t="s">
        <v>54</v>
      </c>
      <c r="B82" s="12"/>
      <c r="K82" s="283"/>
      <c r="L82" s="283"/>
      <c r="M82" s="283"/>
      <c r="N82" s="284"/>
      <c r="O82" s="284"/>
      <c r="P82" s="283"/>
    </row>
    <row r="83" spans="1:16" x14ac:dyDescent="0.25">
      <c r="A83" s="12" t="s">
        <v>55</v>
      </c>
      <c r="B83" s="12"/>
      <c r="K83" s="283"/>
      <c r="L83" s="283"/>
      <c r="M83" s="283"/>
      <c r="N83" s="284"/>
      <c r="O83" s="284"/>
      <c r="P83" s="283"/>
    </row>
    <row r="84" spans="1:16" x14ac:dyDescent="0.25">
      <c r="A84" s="12" t="s">
        <v>408</v>
      </c>
      <c r="B84" s="12"/>
      <c r="K84" s="283"/>
      <c r="L84" s="283"/>
      <c r="M84" s="20"/>
      <c r="N84" s="20"/>
      <c r="O84" s="20"/>
      <c r="P84" s="20"/>
    </row>
    <row r="85" spans="1:16" x14ac:dyDescent="0.25">
      <c r="A85" s="12" t="s">
        <v>409</v>
      </c>
      <c r="B85" s="12"/>
    </row>
    <row r="86" spans="1:16" x14ac:dyDescent="0.25">
      <c r="A86" s="12" t="s">
        <v>410</v>
      </c>
      <c r="B86" s="12"/>
    </row>
    <row r="87" spans="1:16" x14ac:dyDescent="0.25">
      <c r="A87" s="12" t="s">
        <v>412</v>
      </c>
      <c r="B87" s="12"/>
    </row>
    <row r="88" spans="1:16" x14ac:dyDescent="0.25">
      <c r="A88" s="12" t="s">
        <v>411</v>
      </c>
      <c r="B88" s="12"/>
    </row>
    <row r="89" spans="1:16" x14ac:dyDescent="0.25">
      <c r="A89" s="12" t="s">
        <v>56</v>
      </c>
      <c r="B89" s="12"/>
    </row>
    <row r="90" spans="1:16" x14ac:dyDescent="0.25">
      <c r="A90" s="12" t="s">
        <v>57</v>
      </c>
      <c r="B90" s="12"/>
    </row>
    <row r="91" spans="1:16" x14ac:dyDescent="0.25">
      <c r="A91" s="12" t="s">
        <v>58</v>
      </c>
      <c r="B91" s="12"/>
    </row>
    <row r="92" spans="1:16" x14ac:dyDescent="0.25">
      <c r="A92" s="12" t="s">
        <v>59</v>
      </c>
      <c r="B92" s="12"/>
    </row>
    <row r="93" spans="1:16" x14ac:dyDescent="0.25">
      <c r="A93" s="12" t="s">
        <v>60</v>
      </c>
      <c r="B93" s="12"/>
    </row>
    <row r="94" spans="1:16" x14ac:dyDescent="0.25">
      <c r="A94" s="12" t="s">
        <v>413</v>
      </c>
      <c r="B94" s="12"/>
    </row>
    <row r="95" spans="1:16" x14ac:dyDescent="0.25">
      <c r="A95" s="12" t="s">
        <v>414</v>
      </c>
      <c r="B95" s="12"/>
    </row>
    <row r="96" spans="1:16" x14ac:dyDescent="0.25">
      <c r="A96" s="12" t="s">
        <v>415</v>
      </c>
      <c r="B96" s="12"/>
    </row>
    <row r="97" spans="1:2" x14ac:dyDescent="0.25">
      <c r="A97" s="12" t="s">
        <v>63</v>
      </c>
      <c r="B97" s="12"/>
    </row>
    <row r="98" spans="1:2" x14ac:dyDescent="0.25">
      <c r="A98" s="12" t="s">
        <v>390</v>
      </c>
      <c r="B98" s="12"/>
    </row>
    <row r="99" spans="1:2" x14ac:dyDescent="0.25">
      <c r="A99" s="12" t="s">
        <v>64</v>
      </c>
      <c r="B99" s="12"/>
    </row>
    <row r="100" spans="1:2" x14ac:dyDescent="0.25">
      <c r="A100" s="12" t="s">
        <v>65</v>
      </c>
      <c r="B100" s="12"/>
    </row>
    <row r="101" spans="1:2" x14ac:dyDescent="0.25">
      <c r="A101" s="12" t="s">
        <v>66</v>
      </c>
      <c r="B101" s="12"/>
    </row>
    <row r="102" spans="1:2" x14ac:dyDescent="0.25">
      <c r="A102" s="12" t="s">
        <v>67</v>
      </c>
      <c r="B102" s="12"/>
    </row>
    <row r="103" spans="1:2" x14ac:dyDescent="0.25">
      <c r="A103" s="12" t="s">
        <v>68</v>
      </c>
      <c r="B103" s="12"/>
    </row>
    <row r="104" spans="1:2" x14ac:dyDescent="0.25">
      <c r="A104" s="12" t="s">
        <v>416</v>
      </c>
      <c r="B104" s="12"/>
    </row>
    <row r="105" spans="1:2" x14ac:dyDescent="0.25">
      <c r="A105" s="12" t="s">
        <v>23</v>
      </c>
      <c r="B105" s="12"/>
    </row>
    <row r="106" spans="1:2" x14ac:dyDescent="0.25">
      <c r="A106" s="12" t="s">
        <v>70</v>
      </c>
      <c r="B106" s="12"/>
    </row>
    <row r="107" spans="1:2" x14ac:dyDescent="0.25">
      <c r="A107" s="12" t="s">
        <v>71</v>
      </c>
      <c r="B107" s="12"/>
    </row>
    <row r="108" spans="1:2" x14ac:dyDescent="0.25">
      <c r="A108" s="12" t="s">
        <v>72</v>
      </c>
      <c r="B108" s="12"/>
    </row>
    <row r="109" spans="1:2" x14ac:dyDescent="0.25">
      <c r="A109" s="12" t="s">
        <v>481</v>
      </c>
      <c r="B109" s="12"/>
    </row>
    <row r="110" spans="1:2" x14ac:dyDescent="0.25">
      <c r="A110" s="12" t="s">
        <v>73</v>
      </c>
      <c r="B110" s="12"/>
    </row>
    <row r="111" spans="1:2" x14ac:dyDescent="0.25">
      <c r="A111" s="12" t="s">
        <v>74</v>
      </c>
      <c r="B111" s="12"/>
    </row>
    <row r="112" spans="1:2" x14ac:dyDescent="0.25">
      <c r="A112" s="12" t="s">
        <v>87</v>
      </c>
      <c r="B112" s="12"/>
    </row>
    <row r="113" spans="1:2" x14ac:dyDescent="0.25">
      <c r="A113" s="12" t="s">
        <v>402</v>
      </c>
      <c r="B113" s="12"/>
    </row>
    <row r="114" spans="1:2" x14ac:dyDescent="0.25">
      <c r="A114" s="12" t="s">
        <v>75</v>
      </c>
      <c r="B114" s="12"/>
    </row>
    <row r="115" spans="1:2" x14ac:dyDescent="0.25">
      <c r="A115" s="12" t="s">
        <v>76</v>
      </c>
      <c r="B115" s="12"/>
    </row>
    <row r="116" spans="1:2" x14ac:dyDescent="0.25">
      <c r="A116" s="12" t="s">
        <v>77</v>
      </c>
      <c r="B116" s="12"/>
    </row>
    <row r="117" spans="1:2" x14ac:dyDescent="0.25">
      <c r="A117" s="12" t="s">
        <v>78</v>
      </c>
      <c r="B117" s="12"/>
    </row>
    <row r="118" spans="1:2" x14ac:dyDescent="0.25">
      <c r="A118" s="12" t="s">
        <v>79</v>
      </c>
      <c r="B118" s="12"/>
    </row>
    <row r="119" spans="1:2" x14ac:dyDescent="0.25">
      <c r="A119" s="12" t="s">
        <v>80</v>
      </c>
      <c r="B119" s="12"/>
    </row>
    <row r="120" spans="1:2" x14ac:dyDescent="0.25">
      <c r="A120" s="12" t="s">
        <v>82</v>
      </c>
      <c r="B120" s="12"/>
    </row>
    <row r="121" spans="1:2" x14ac:dyDescent="0.25">
      <c r="A121" s="12" t="s">
        <v>417</v>
      </c>
      <c r="B121" s="12"/>
    </row>
    <row r="122" spans="1:2" x14ac:dyDescent="0.25">
      <c r="A122" s="12" t="s">
        <v>83</v>
      </c>
      <c r="B122" s="12"/>
    </row>
    <row r="123" spans="1:2" x14ac:dyDescent="0.25">
      <c r="A123" s="12" t="s">
        <v>399</v>
      </c>
      <c r="B123" s="12"/>
    </row>
    <row r="124" spans="1:2" x14ac:dyDescent="0.25">
      <c r="A124" s="12" t="s">
        <v>84</v>
      </c>
      <c r="B124" s="12"/>
    </row>
    <row r="125" spans="1:2" x14ac:dyDescent="0.25">
      <c r="A125" s="12" t="s">
        <v>86</v>
      </c>
      <c r="B125" s="12"/>
    </row>
    <row r="126" spans="1:2" x14ac:dyDescent="0.25">
      <c r="A126" s="12" t="s">
        <v>88</v>
      </c>
      <c r="B126" s="12"/>
    </row>
    <row r="127" spans="1:2" x14ac:dyDescent="0.25">
      <c r="A127" s="12" t="s">
        <v>89</v>
      </c>
      <c r="B127" s="12"/>
    </row>
    <row r="128" spans="1:2" x14ac:dyDescent="0.25">
      <c r="A128" s="12" t="s">
        <v>90</v>
      </c>
      <c r="B128" s="12"/>
    </row>
    <row r="129" spans="1:2" x14ac:dyDescent="0.25">
      <c r="A129" s="12" t="s">
        <v>391</v>
      </c>
      <c r="B129" s="12"/>
    </row>
    <row r="130" spans="1:2" x14ac:dyDescent="0.25">
      <c r="A130" s="12" t="s">
        <v>418</v>
      </c>
      <c r="B130" s="12"/>
    </row>
    <row r="131" spans="1:2" x14ac:dyDescent="0.25">
      <c r="A131" s="12" t="s">
        <v>91</v>
      </c>
      <c r="B131" s="12"/>
    </row>
    <row r="132" spans="1:2" x14ac:dyDescent="0.25">
      <c r="A132" s="12" t="s">
        <v>92</v>
      </c>
      <c r="B132" s="12"/>
    </row>
    <row r="133" spans="1:2" x14ac:dyDescent="0.25">
      <c r="A133" s="12" t="s">
        <v>93</v>
      </c>
      <c r="B133" s="12"/>
    </row>
    <row r="134" spans="1:2" x14ac:dyDescent="0.25">
      <c r="A134" s="12" t="s">
        <v>95</v>
      </c>
      <c r="B134" s="12"/>
    </row>
    <row r="135" spans="1:2" x14ac:dyDescent="0.25">
      <c r="A135" s="12" t="s">
        <v>96</v>
      </c>
      <c r="B135" s="12"/>
    </row>
    <row r="136" spans="1:2" x14ac:dyDescent="0.25">
      <c r="A136" s="12" t="s">
        <v>420</v>
      </c>
      <c r="B136" s="12"/>
    </row>
    <row r="137" spans="1:2" x14ac:dyDescent="0.25">
      <c r="A137" s="12" t="s">
        <v>97</v>
      </c>
      <c r="B137" s="12"/>
    </row>
    <row r="138" spans="1:2" x14ac:dyDescent="0.25">
      <c r="A138" s="12" t="s">
        <v>421</v>
      </c>
      <c r="B138" s="12"/>
    </row>
    <row r="139" spans="1:2" x14ac:dyDescent="0.25">
      <c r="A139" s="12" t="s">
        <v>419</v>
      </c>
      <c r="B139" s="12"/>
    </row>
    <row r="140" spans="1:2" x14ac:dyDescent="0.25">
      <c r="A140" s="12" t="s">
        <v>98</v>
      </c>
      <c r="B140" s="12"/>
    </row>
    <row r="141" spans="1:2" x14ac:dyDescent="0.25">
      <c r="A141" s="12" t="s">
        <v>422</v>
      </c>
      <c r="B141" s="12"/>
    </row>
    <row r="142" spans="1:2" x14ac:dyDescent="0.25">
      <c r="A142" s="12" t="s">
        <v>403</v>
      </c>
      <c r="B142" s="12"/>
    </row>
    <row r="143" spans="1:2" x14ac:dyDescent="0.25">
      <c r="A143" s="12" t="s">
        <v>423</v>
      </c>
      <c r="B143" s="12"/>
    </row>
    <row r="144" spans="1:2" x14ac:dyDescent="0.25">
      <c r="A144" s="12" t="s">
        <v>99</v>
      </c>
      <c r="B144" s="12"/>
    </row>
    <row r="145" spans="1:2" x14ac:dyDescent="0.25">
      <c r="A145" s="12" t="s">
        <v>100</v>
      </c>
      <c r="B145" s="12"/>
    </row>
    <row r="146" spans="1:2" x14ac:dyDescent="0.25">
      <c r="A146" s="12" t="s">
        <v>101</v>
      </c>
      <c r="B146" s="12"/>
    </row>
    <row r="147" spans="1:2" x14ac:dyDescent="0.25">
      <c r="A147" s="12" t="s">
        <v>102</v>
      </c>
      <c r="B147" s="12"/>
    </row>
    <row r="148" spans="1:2" x14ac:dyDescent="0.25">
      <c r="A148" s="12" t="s">
        <v>103</v>
      </c>
      <c r="B148" s="12"/>
    </row>
    <row r="149" spans="1:2" x14ac:dyDescent="0.25">
      <c r="A149" s="12" t="s">
        <v>404</v>
      </c>
      <c r="B149" s="12"/>
    </row>
    <row r="150" spans="1:2" x14ac:dyDescent="0.25">
      <c r="A150" s="12" t="s">
        <v>104</v>
      </c>
      <c r="B150" s="12"/>
    </row>
    <row r="151" spans="1:2" x14ac:dyDescent="0.25">
      <c r="A151" s="12" t="s">
        <v>105</v>
      </c>
      <c r="B151" s="12"/>
    </row>
    <row r="152" spans="1:2" x14ac:dyDescent="0.25">
      <c r="A152" s="12" t="s">
        <v>106</v>
      </c>
      <c r="B152" s="12"/>
    </row>
    <row r="153" spans="1:2" x14ac:dyDescent="0.25">
      <c r="A153" s="12" t="s">
        <v>107</v>
      </c>
      <c r="B153" s="12"/>
    </row>
    <row r="154" spans="1:2" x14ac:dyDescent="0.25">
      <c r="A154" s="12" t="s">
        <v>108</v>
      </c>
      <c r="B154" s="12"/>
    </row>
    <row r="155" spans="1:2" x14ac:dyDescent="0.25">
      <c r="A155" s="12" t="s">
        <v>208</v>
      </c>
      <c r="B155" s="12"/>
    </row>
    <row r="156" spans="1:2" x14ac:dyDescent="0.25">
      <c r="A156" s="12" t="s">
        <v>113</v>
      </c>
      <c r="B156" s="12"/>
    </row>
    <row r="157" spans="1:2" x14ac:dyDescent="0.25">
      <c r="A157" s="12" t="s">
        <v>389</v>
      </c>
      <c r="B157" s="12"/>
    </row>
    <row r="158" spans="1:2" x14ac:dyDescent="0.25">
      <c r="A158" s="12" t="s">
        <v>424</v>
      </c>
      <c r="B158" s="12"/>
    </row>
    <row r="159" spans="1:2" x14ac:dyDescent="0.25">
      <c r="A159" s="12" t="s">
        <v>109</v>
      </c>
      <c r="B159" s="12"/>
    </row>
    <row r="160" spans="1:2" x14ac:dyDescent="0.25">
      <c r="A160" s="12" t="s">
        <v>425</v>
      </c>
      <c r="B160" s="12"/>
    </row>
    <row r="161" spans="1:2" x14ac:dyDescent="0.25">
      <c r="A161" s="12" t="s">
        <v>426</v>
      </c>
      <c r="B161" s="12"/>
    </row>
    <row r="162" spans="1:2" x14ac:dyDescent="0.25">
      <c r="A162" s="12" t="s">
        <v>427</v>
      </c>
      <c r="B162" s="12"/>
    </row>
    <row r="163" spans="1:2" x14ac:dyDescent="0.25">
      <c r="A163" s="12" t="s">
        <v>110</v>
      </c>
      <c r="B163" s="12"/>
    </row>
    <row r="164" spans="1:2" x14ac:dyDescent="0.25">
      <c r="A164" s="12" t="s">
        <v>111</v>
      </c>
      <c r="B164" s="12"/>
    </row>
    <row r="165" spans="1:2" x14ac:dyDescent="0.25">
      <c r="A165" s="12" t="s">
        <v>112</v>
      </c>
      <c r="B165" s="12"/>
    </row>
    <row r="166" spans="1:2" x14ac:dyDescent="0.25">
      <c r="A166" s="12" t="s">
        <v>114</v>
      </c>
      <c r="B166" s="12"/>
    </row>
    <row r="167" spans="1:2" x14ac:dyDescent="0.25">
      <c r="A167" s="12" t="s">
        <v>115</v>
      </c>
      <c r="B167" s="12"/>
    </row>
    <row r="168" spans="1:2" x14ac:dyDescent="0.25">
      <c r="A168" s="12" t="s">
        <v>428</v>
      </c>
      <c r="B168" s="12"/>
    </row>
    <row r="169" spans="1:2" x14ac:dyDescent="0.25">
      <c r="A169" s="12" t="s">
        <v>116</v>
      </c>
      <c r="B169" s="12"/>
    </row>
    <row r="170" spans="1:2" x14ac:dyDescent="0.25">
      <c r="A170" s="12" t="s">
        <v>117</v>
      </c>
      <c r="B170" s="12"/>
    </row>
    <row r="171" spans="1:2" x14ac:dyDescent="0.25">
      <c r="A171" s="12" t="s">
        <v>119</v>
      </c>
      <c r="B171" s="12"/>
    </row>
    <row r="172" spans="1:2" x14ac:dyDescent="0.25">
      <c r="A172" s="12" t="s">
        <v>120</v>
      </c>
      <c r="B172" s="12"/>
    </row>
    <row r="173" spans="1:2" x14ac:dyDescent="0.25">
      <c r="A173" s="12" t="s">
        <v>121</v>
      </c>
      <c r="B173" s="12"/>
    </row>
    <row r="174" spans="1:2" x14ac:dyDescent="0.25">
      <c r="A174" s="12" t="s">
        <v>122</v>
      </c>
      <c r="B174" s="12"/>
    </row>
    <row r="175" spans="1:2" x14ac:dyDescent="0.25">
      <c r="A175" s="12" t="s">
        <v>123</v>
      </c>
      <c r="B175" s="12"/>
    </row>
    <row r="176" spans="1:2" x14ac:dyDescent="0.25">
      <c r="A176" s="12" t="s">
        <v>429</v>
      </c>
      <c r="B176" s="12"/>
    </row>
    <row r="177" spans="1:2" x14ac:dyDescent="0.25">
      <c r="A177" s="12" t="s">
        <v>124</v>
      </c>
      <c r="B177" s="12"/>
    </row>
    <row r="178" spans="1:2" x14ac:dyDescent="0.25">
      <c r="A178" s="12" t="s">
        <v>125</v>
      </c>
      <c r="B178" s="12"/>
    </row>
    <row r="179" spans="1:2" x14ac:dyDescent="0.25">
      <c r="A179" s="12" t="s">
        <v>126</v>
      </c>
      <c r="B179" s="12"/>
    </row>
    <row r="180" spans="1:2" x14ac:dyDescent="0.25">
      <c r="A180" s="12" t="s">
        <v>430</v>
      </c>
      <c r="B180" s="12"/>
    </row>
    <row r="181" spans="1:2" x14ac:dyDescent="0.25">
      <c r="A181" s="12" t="s">
        <v>127</v>
      </c>
      <c r="B181" s="12"/>
    </row>
    <row r="182" spans="1:2" x14ac:dyDescent="0.25">
      <c r="A182" s="12" t="s">
        <v>128</v>
      </c>
      <c r="B182" s="12"/>
    </row>
    <row r="183" spans="1:2" x14ac:dyDescent="0.25">
      <c r="A183" s="12" t="s">
        <v>129</v>
      </c>
      <c r="B183" s="12"/>
    </row>
    <row r="184" spans="1:2" x14ac:dyDescent="0.25">
      <c r="A184" s="12" t="s">
        <v>130</v>
      </c>
      <c r="B184" s="12"/>
    </row>
    <row r="185" spans="1:2" x14ac:dyDescent="0.25">
      <c r="A185" s="12" t="s">
        <v>431</v>
      </c>
      <c r="B185" s="12"/>
    </row>
    <row r="186" spans="1:2" x14ac:dyDescent="0.25">
      <c r="A186" s="12" t="s">
        <v>392</v>
      </c>
      <c r="B186" s="12"/>
    </row>
    <row r="187" spans="1:2" x14ac:dyDescent="0.25">
      <c r="A187" s="12" t="s">
        <v>432</v>
      </c>
      <c r="B187" s="12"/>
    </row>
    <row r="188" spans="1:2" x14ac:dyDescent="0.25">
      <c r="A188" s="12" t="s">
        <v>433</v>
      </c>
      <c r="B188" s="12"/>
    </row>
    <row r="189" spans="1:2" x14ac:dyDescent="0.25">
      <c r="A189" s="12" t="s">
        <v>434</v>
      </c>
      <c r="B189" s="12"/>
    </row>
    <row r="190" spans="1:2" x14ac:dyDescent="0.25">
      <c r="A190" s="12" t="s">
        <v>131</v>
      </c>
      <c r="B190" s="12"/>
    </row>
    <row r="191" spans="1:2" x14ac:dyDescent="0.25">
      <c r="A191" s="12" t="s">
        <v>435</v>
      </c>
      <c r="B191" s="12"/>
    </row>
    <row r="192" spans="1:2" x14ac:dyDescent="0.25">
      <c r="A192" s="12" t="s">
        <v>132</v>
      </c>
      <c r="B192" s="12"/>
    </row>
    <row r="193" spans="1:2" x14ac:dyDescent="0.25">
      <c r="A193" s="12" t="s">
        <v>133</v>
      </c>
      <c r="B193" s="12"/>
    </row>
    <row r="194" spans="1:2" x14ac:dyDescent="0.25">
      <c r="A194" s="12" t="s">
        <v>134</v>
      </c>
      <c r="B194" s="12"/>
    </row>
    <row r="195" spans="1:2" x14ac:dyDescent="0.25">
      <c r="A195" s="12" t="s">
        <v>436</v>
      </c>
      <c r="B195" s="12"/>
    </row>
    <row r="196" spans="1:2" x14ac:dyDescent="0.25">
      <c r="A196" s="12" t="s">
        <v>135</v>
      </c>
      <c r="B196" s="12"/>
    </row>
    <row r="197" spans="1:2" x14ac:dyDescent="0.25">
      <c r="A197" s="12" t="s">
        <v>136</v>
      </c>
      <c r="B197" s="12"/>
    </row>
    <row r="198" spans="1:2" x14ac:dyDescent="0.25">
      <c r="A198" s="12" t="s">
        <v>137</v>
      </c>
      <c r="B198" s="12"/>
    </row>
    <row r="199" spans="1:2" x14ac:dyDescent="0.25">
      <c r="A199" s="12" t="s">
        <v>437</v>
      </c>
      <c r="B199" s="12"/>
    </row>
    <row r="200" spans="1:2" x14ac:dyDescent="0.25">
      <c r="A200" s="12" t="s">
        <v>138</v>
      </c>
      <c r="B200" s="12"/>
    </row>
    <row r="201" spans="1:2" x14ac:dyDescent="0.25">
      <c r="A201" s="12" t="s">
        <v>438</v>
      </c>
      <c r="B201" s="12"/>
    </row>
    <row r="202" spans="1:2" x14ac:dyDescent="0.25">
      <c r="A202" s="12" t="s">
        <v>139</v>
      </c>
      <c r="B202" s="12"/>
    </row>
    <row r="203" spans="1:2" x14ac:dyDescent="0.25">
      <c r="A203" s="12" t="s">
        <v>140</v>
      </c>
      <c r="B203" s="12"/>
    </row>
    <row r="204" spans="1:2" x14ac:dyDescent="0.25">
      <c r="A204" s="12" t="s">
        <v>141</v>
      </c>
      <c r="B204" s="12"/>
    </row>
    <row r="205" spans="1:2" x14ac:dyDescent="0.25">
      <c r="A205" s="12" t="s">
        <v>142</v>
      </c>
      <c r="B205" s="12"/>
    </row>
    <row r="206" spans="1:2" x14ac:dyDescent="0.25">
      <c r="A206" s="12" t="s">
        <v>143</v>
      </c>
      <c r="B206" s="12"/>
    </row>
    <row r="207" spans="1:2" x14ac:dyDescent="0.25">
      <c r="A207" s="12" t="s">
        <v>144</v>
      </c>
      <c r="B207" s="12"/>
    </row>
    <row r="208" spans="1:2" x14ac:dyDescent="0.25">
      <c r="A208" s="12" t="s">
        <v>439</v>
      </c>
      <c r="B208" s="12"/>
    </row>
    <row r="209" spans="1:2" x14ac:dyDescent="0.25">
      <c r="A209" s="12" t="s">
        <v>394</v>
      </c>
      <c r="B209" s="12"/>
    </row>
    <row r="210" spans="1:2" x14ac:dyDescent="0.25">
      <c r="A210" s="12" t="s">
        <v>146</v>
      </c>
      <c r="B210" s="12"/>
    </row>
    <row r="211" spans="1:2" x14ac:dyDescent="0.25">
      <c r="A211" s="12" t="s">
        <v>147</v>
      </c>
      <c r="B211" s="12"/>
    </row>
    <row r="212" spans="1:2" x14ac:dyDescent="0.25">
      <c r="A212" s="12" t="s">
        <v>148</v>
      </c>
      <c r="B212" s="12"/>
    </row>
    <row r="213" spans="1:2" x14ac:dyDescent="0.25">
      <c r="A213" s="12" t="s">
        <v>149</v>
      </c>
      <c r="B213" s="12"/>
    </row>
    <row r="214" spans="1:2" x14ac:dyDescent="0.25">
      <c r="A214" s="12" t="s">
        <v>150</v>
      </c>
      <c r="B214" s="12"/>
    </row>
    <row r="215" spans="1:2" x14ac:dyDescent="0.25">
      <c r="A215" s="12" t="s">
        <v>440</v>
      </c>
      <c r="B215" s="12"/>
    </row>
    <row r="216" spans="1:2" x14ac:dyDescent="0.25">
      <c r="A216" s="12" t="s">
        <v>151</v>
      </c>
      <c r="B216" s="12"/>
    </row>
    <row r="217" spans="1:2" x14ac:dyDescent="0.25">
      <c r="A217" s="12" t="s">
        <v>152</v>
      </c>
      <c r="B217" s="12"/>
    </row>
    <row r="218" spans="1:2" x14ac:dyDescent="0.25">
      <c r="A218" s="12" t="s">
        <v>441</v>
      </c>
      <c r="B218" s="12"/>
    </row>
    <row r="219" spans="1:2" x14ac:dyDescent="0.25">
      <c r="A219" s="12" t="s">
        <v>442</v>
      </c>
      <c r="B219" s="12"/>
    </row>
    <row r="220" spans="1:2" x14ac:dyDescent="0.25">
      <c r="A220" s="12" t="s">
        <v>443</v>
      </c>
      <c r="B220" s="12"/>
    </row>
    <row r="221" spans="1:2" x14ac:dyDescent="0.25">
      <c r="A221" s="12" t="s">
        <v>153</v>
      </c>
      <c r="B221" s="12"/>
    </row>
    <row r="222" spans="1:2" x14ac:dyDescent="0.25">
      <c r="A222" s="12" t="s">
        <v>154</v>
      </c>
      <c r="B222" s="12"/>
    </row>
    <row r="223" spans="1:2" x14ac:dyDescent="0.25">
      <c r="A223" s="12" t="s">
        <v>155</v>
      </c>
      <c r="B223" s="12"/>
    </row>
    <row r="224" spans="1:2" x14ac:dyDescent="0.25">
      <c r="A224" s="12" t="s">
        <v>395</v>
      </c>
      <c r="B224" s="12"/>
    </row>
    <row r="225" spans="1:2" x14ac:dyDescent="0.25">
      <c r="A225" s="12" t="s">
        <v>156</v>
      </c>
      <c r="B225" s="12"/>
    </row>
    <row r="226" spans="1:2" x14ac:dyDescent="0.25">
      <c r="A226" s="12" t="s">
        <v>444</v>
      </c>
      <c r="B226" s="12"/>
    </row>
    <row r="227" spans="1:2" x14ac:dyDescent="0.25">
      <c r="A227" s="12" t="s">
        <v>157</v>
      </c>
      <c r="B227" s="12"/>
    </row>
    <row r="228" spans="1:2" x14ac:dyDescent="0.25">
      <c r="A228" s="12" t="s">
        <v>158</v>
      </c>
      <c r="B228" s="12"/>
    </row>
    <row r="229" spans="1:2" x14ac:dyDescent="0.25">
      <c r="A229" s="12" t="s">
        <v>159</v>
      </c>
      <c r="B229" s="12"/>
    </row>
    <row r="230" spans="1:2" x14ac:dyDescent="0.25">
      <c r="A230" s="12" t="s">
        <v>160</v>
      </c>
      <c r="B230" s="12"/>
    </row>
    <row r="231" spans="1:2" x14ac:dyDescent="0.25">
      <c r="A231" s="12" t="s">
        <v>161</v>
      </c>
      <c r="B231" s="12"/>
    </row>
    <row r="232" spans="1:2" x14ac:dyDescent="0.25">
      <c r="A232" s="12" t="s">
        <v>163</v>
      </c>
      <c r="B232" s="12"/>
    </row>
    <row r="233" spans="1:2" x14ac:dyDescent="0.25">
      <c r="A233" s="12" t="s">
        <v>445</v>
      </c>
      <c r="B233" s="12"/>
    </row>
    <row r="234" spans="1:2" x14ac:dyDescent="0.25">
      <c r="A234" s="12" t="s">
        <v>165</v>
      </c>
      <c r="B234" s="12"/>
    </row>
    <row r="235" spans="1:2" x14ac:dyDescent="0.25">
      <c r="A235" s="12" t="s">
        <v>396</v>
      </c>
      <c r="B235" s="12"/>
    </row>
    <row r="236" spans="1:2" x14ac:dyDescent="0.25">
      <c r="A236" s="12" t="s">
        <v>167</v>
      </c>
      <c r="B236" s="12"/>
    </row>
    <row r="237" spans="1:2" x14ac:dyDescent="0.25">
      <c r="A237" s="12" t="s">
        <v>168</v>
      </c>
      <c r="B237" s="12"/>
    </row>
    <row r="238" spans="1:2" x14ac:dyDescent="0.25">
      <c r="A238" s="12" t="s">
        <v>170</v>
      </c>
      <c r="B238" s="12"/>
    </row>
    <row r="239" spans="1:2" x14ac:dyDescent="0.25">
      <c r="A239" s="12" t="s">
        <v>171</v>
      </c>
      <c r="B239" s="12"/>
    </row>
    <row r="240" spans="1:2" x14ac:dyDescent="0.25">
      <c r="A240" s="12" t="s">
        <v>173</v>
      </c>
      <c r="B240" s="12"/>
    </row>
    <row r="241" spans="1:2" x14ac:dyDescent="0.25">
      <c r="A241" s="12" t="s">
        <v>174</v>
      </c>
      <c r="B241" s="12"/>
    </row>
    <row r="242" spans="1:2" x14ac:dyDescent="0.25">
      <c r="A242" s="12" t="s">
        <v>175</v>
      </c>
      <c r="B242" s="12"/>
    </row>
    <row r="243" spans="1:2" x14ac:dyDescent="0.25">
      <c r="A243" s="12" t="s">
        <v>176</v>
      </c>
      <c r="B243" s="12"/>
    </row>
    <row r="244" spans="1:2" x14ac:dyDescent="0.25">
      <c r="A244" s="12" t="s">
        <v>178</v>
      </c>
      <c r="B244" s="12"/>
    </row>
    <row r="245" spans="1:2" x14ac:dyDescent="0.25">
      <c r="A245" s="12" t="s">
        <v>179</v>
      </c>
      <c r="B245" s="12"/>
    </row>
    <row r="246" spans="1:2" x14ac:dyDescent="0.25">
      <c r="A246" s="12" t="s">
        <v>180</v>
      </c>
      <c r="B246" s="12"/>
    </row>
    <row r="247" spans="1:2" x14ac:dyDescent="0.25">
      <c r="A247" s="12" t="s">
        <v>181</v>
      </c>
      <c r="B247" s="12"/>
    </row>
    <row r="248" spans="1:2" x14ac:dyDescent="0.25">
      <c r="A248" s="12" t="s">
        <v>446</v>
      </c>
      <c r="B248" s="12"/>
    </row>
    <row r="249" spans="1:2" x14ac:dyDescent="0.25">
      <c r="A249" s="12" t="s">
        <v>183</v>
      </c>
      <c r="B249" s="12"/>
    </row>
    <row r="250" spans="1:2" x14ac:dyDescent="0.25">
      <c r="A250" s="12" t="s">
        <v>184</v>
      </c>
      <c r="B250" s="12"/>
    </row>
    <row r="251" spans="1:2" x14ac:dyDescent="0.25">
      <c r="A251" s="12" t="s">
        <v>186</v>
      </c>
      <c r="B251" s="12"/>
    </row>
    <row r="252" spans="1:2" x14ac:dyDescent="0.25">
      <c r="A252" s="12" t="s">
        <v>187</v>
      </c>
      <c r="B252" s="12"/>
    </row>
    <row r="253" spans="1:2" x14ac:dyDescent="0.25">
      <c r="A253" s="12" t="s">
        <v>447</v>
      </c>
      <c r="B253" s="12"/>
    </row>
    <row r="254" spans="1:2" x14ac:dyDescent="0.25">
      <c r="A254" s="12" t="s">
        <v>188</v>
      </c>
      <c r="B254" s="12"/>
    </row>
    <row r="255" spans="1:2" x14ac:dyDescent="0.25">
      <c r="A255" s="12" t="s">
        <v>407</v>
      </c>
      <c r="B255" s="12"/>
    </row>
    <row r="256" spans="1:2" x14ac:dyDescent="0.25">
      <c r="A256" s="12" t="s">
        <v>189</v>
      </c>
      <c r="B256" s="12"/>
    </row>
    <row r="257" spans="1:2" x14ac:dyDescent="0.25">
      <c r="A257" s="12" t="s">
        <v>190</v>
      </c>
      <c r="B257" s="12"/>
    </row>
    <row r="258" spans="1:2" x14ac:dyDescent="0.25">
      <c r="A258" s="12" t="s">
        <v>193</v>
      </c>
      <c r="B258" s="12"/>
    </row>
    <row r="259" spans="1:2" x14ac:dyDescent="0.25">
      <c r="A259" s="12" t="s">
        <v>194</v>
      </c>
      <c r="B259" s="12"/>
    </row>
    <row r="260" spans="1:2" x14ac:dyDescent="0.25">
      <c r="A260" s="12" t="s">
        <v>195</v>
      </c>
      <c r="B260" s="12"/>
    </row>
    <row r="261" spans="1:2" x14ac:dyDescent="0.25">
      <c r="A261" s="12" t="s">
        <v>196</v>
      </c>
      <c r="B261" s="12"/>
    </row>
    <row r="262" spans="1:2" x14ac:dyDescent="0.25">
      <c r="A262" s="12" t="s">
        <v>197</v>
      </c>
      <c r="B262" s="12"/>
    </row>
    <row r="263" spans="1:2" x14ac:dyDescent="0.25">
      <c r="A263" s="12" t="s">
        <v>198</v>
      </c>
      <c r="B263" s="12"/>
    </row>
    <row r="264" spans="1:2" x14ac:dyDescent="0.25">
      <c r="A264" s="12" t="s">
        <v>200</v>
      </c>
      <c r="B264" s="12"/>
    </row>
    <row r="265" spans="1:2" x14ac:dyDescent="0.25">
      <c r="A265" s="12" t="s">
        <v>201</v>
      </c>
      <c r="B265" s="12"/>
    </row>
    <row r="266" spans="1:2" x14ac:dyDescent="0.25">
      <c r="A266" s="12" t="s">
        <v>448</v>
      </c>
      <c r="B266" s="12"/>
    </row>
    <row r="267" spans="1:2" x14ac:dyDescent="0.25">
      <c r="A267" s="12" t="s">
        <v>202</v>
      </c>
      <c r="B267" s="12"/>
    </row>
    <row r="268" spans="1:2" x14ac:dyDescent="0.25">
      <c r="A268" s="12" t="s">
        <v>203</v>
      </c>
      <c r="B268" s="12"/>
    </row>
    <row r="269" spans="1:2" x14ac:dyDescent="0.25">
      <c r="A269" s="12" t="s">
        <v>204</v>
      </c>
      <c r="B269" s="12"/>
    </row>
    <row r="270" spans="1:2" x14ac:dyDescent="0.25">
      <c r="A270" s="12" t="s">
        <v>205</v>
      </c>
      <c r="B270" s="12"/>
    </row>
    <row r="271" spans="1:2" x14ac:dyDescent="0.25">
      <c r="A271" s="12" t="s">
        <v>207</v>
      </c>
      <c r="B271" s="12"/>
    </row>
    <row r="272" spans="1:2" x14ac:dyDescent="0.25">
      <c r="A272" s="12" t="s">
        <v>449</v>
      </c>
      <c r="B272" s="12"/>
    </row>
    <row r="273" spans="1:2" x14ac:dyDescent="0.25">
      <c r="A273" s="12" t="s">
        <v>209</v>
      </c>
      <c r="B273" s="12"/>
    </row>
    <row r="274" spans="1:2" x14ac:dyDescent="0.25">
      <c r="A274" s="12" t="s">
        <v>450</v>
      </c>
      <c r="B274" s="12"/>
    </row>
    <row r="275" spans="1:2" x14ac:dyDescent="0.25">
      <c r="A275" s="12" t="s">
        <v>210</v>
      </c>
      <c r="B275" s="12"/>
    </row>
    <row r="276" spans="1:2" x14ac:dyDescent="0.25">
      <c r="A276" s="12" t="s">
        <v>61</v>
      </c>
      <c r="B276" s="12"/>
    </row>
    <row r="277" spans="1:2" x14ac:dyDescent="0.25">
      <c r="A277" s="12" t="s">
        <v>62</v>
      </c>
      <c r="B277" s="12"/>
    </row>
    <row r="278" spans="1:2" x14ac:dyDescent="0.25">
      <c r="A278" s="12" t="s">
        <v>69</v>
      </c>
      <c r="B278" s="12"/>
    </row>
    <row r="279" spans="1:2" x14ac:dyDescent="0.25">
      <c r="A279" s="12" t="s">
        <v>81</v>
      </c>
      <c r="B279" s="12"/>
    </row>
    <row r="280" spans="1:2" x14ac:dyDescent="0.25">
      <c r="A280" s="12" t="s">
        <v>85</v>
      </c>
      <c r="B280" s="12"/>
    </row>
    <row r="281" spans="1:2" x14ac:dyDescent="0.25">
      <c r="A281" s="12" t="s">
        <v>94</v>
      </c>
      <c r="B281" s="12"/>
    </row>
    <row r="282" spans="1:2" x14ac:dyDescent="0.25">
      <c r="A282" s="12" t="s">
        <v>118</v>
      </c>
      <c r="B282" s="12"/>
    </row>
    <row r="283" spans="1:2" x14ac:dyDescent="0.25">
      <c r="A283" s="12" t="s">
        <v>393</v>
      </c>
      <c r="B283" s="12"/>
    </row>
    <row r="284" spans="1:2" x14ac:dyDescent="0.25">
      <c r="A284" s="12" t="s">
        <v>145</v>
      </c>
      <c r="B284" s="12"/>
    </row>
    <row r="285" spans="1:2" x14ac:dyDescent="0.25">
      <c r="A285" s="12" t="s">
        <v>164</v>
      </c>
      <c r="B285" s="12"/>
    </row>
    <row r="286" spans="1:2" x14ac:dyDescent="0.25">
      <c r="A286" s="12" t="s">
        <v>166</v>
      </c>
      <c r="B286" s="12"/>
    </row>
    <row r="287" spans="1:2" x14ac:dyDescent="0.25">
      <c r="A287" s="12" t="s">
        <v>169</v>
      </c>
      <c r="B287" s="12"/>
    </row>
    <row r="288" spans="1:2" x14ac:dyDescent="0.25">
      <c r="A288" s="12" t="s">
        <v>172</v>
      </c>
      <c r="B288" s="12"/>
    </row>
    <row r="289" spans="1:2" x14ac:dyDescent="0.25">
      <c r="A289" s="12" t="s">
        <v>177</v>
      </c>
      <c r="B289" s="12"/>
    </row>
    <row r="290" spans="1:2" x14ac:dyDescent="0.25">
      <c r="A290" s="12" t="s">
        <v>182</v>
      </c>
      <c r="B290" s="12"/>
    </row>
    <row r="291" spans="1:2" x14ac:dyDescent="0.25">
      <c r="A291" s="12" t="s">
        <v>185</v>
      </c>
      <c r="B291" s="12"/>
    </row>
    <row r="292" spans="1:2" x14ac:dyDescent="0.25">
      <c r="A292" s="12" t="s">
        <v>191</v>
      </c>
      <c r="B292" s="12"/>
    </row>
    <row r="293" spans="1:2" x14ac:dyDescent="0.25">
      <c r="A293" s="12" t="s">
        <v>199</v>
      </c>
      <c r="B293" s="12"/>
    </row>
    <row r="294" spans="1:2" x14ac:dyDescent="0.25">
      <c r="A294" s="12" t="s">
        <v>206</v>
      </c>
      <c r="B294" s="12"/>
    </row>
    <row r="295" spans="1:2" x14ac:dyDescent="0.25">
      <c r="A295" s="12" t="s">
        <v>220</v>
      </c>
      <c r="B295" s="12"/>
    </row>
    <row r="296" spans="1:2" x14ac:dyDescent="0.25">
      <c r="A296" s="12" t="s">
        <v>229</v>
      </c>
      <c r="B296" s="12"/>
    </row>
    <row r="297" spans="1:2" x14ac:dyDescent="0.25">
      <c r="A297" s="12" t="s">
        <v>262</v>
      </c>
      <c r="B297" s="12"/>
    </row>
    <row r="298" spans="1:2" x14ac:dyDescent="0.25">
      <c r="A298" s="12" t="s">
        <v>267</v>
      </c>
      <c r="B298" s="12"/>
    </row>
    <row r="299" spans="1:2" x14ac:dyDescent="0.25">
      <c r="A299" s="12" t="s">
        <v>310</v>
      </c>
      <c r="B299" s="12"/>
    </row>
    <row r="300" spans="1:2" x14ac:dyDescent="0.25">
      <c r="A300" s="12" t="s">
        <v>328</v>
      </c>
      <c r="B300" s="12"/>
    </row>
    <row r="301" spans="1:2" x14ac:dyDescent="0.25">
      <c r="A301" s="12" t="s">
        <v>346</v>
      </c>
      <c r="B301" s="12"/>
    </row>
    <row r="302" spans="1:2" x14ac:dyDescent="0.25">
      <c r="A302" s="12" t="s">
        <v>353</v>
      </c>
      <c r="B302" s="12"/>
    </row>
    <row r="303" spans="1:2" x14ac:dyDescent="0.25">
      <c r="A303" s="12" t="s">
        <v>354</v>
      </c>
      <c r="B303" s="12"/>
    </row>
    <row r="304" spans="1:2" x14ac:dyDescent="0.25">
      <c r="A304" s="12" t="s">
        <v>372</v>
      </c>
      <c r="B304" s="12"/>
    </row>
    <row r="305" spans="1:2" x14ac:dyDescent="0.25">
      <c r="A305" s="12" t="s">
        <v>211</v>
      </c>
      <c r="B305" s="12"/>
    </row>
    <row r="306" spans="1:2" x14ac:dyDescent="0.25">
      <c r="A306" s="12" t="s">
        <v>451</v>
      </c>
      <c r="B306" s="12"/>
    </row>
    <row r="307" spans="1:2" x14ac:dyDescent="0.25">
      <c r="A307" s="12" t="s">
        <v>212</v>
      </c>
      <c r="B307" s="12"/>
    </row>
    <row r="308" spans="1:2" x14ac:dyDescent="0.25">
      <c r="A308" s="12" t="s">
        <v>213</v>
      </c>
      <c r="B308" s="12"/>
    </row>
    <row r="309" spans="1:2" x14ac:dyDescent="0.25">
      <c r="A309" s="12" t="s">
        <v>214</v>
      </c>
      <c r="B309" s="12"/>
    </row>
    <row r="310" spans="1:2" x14ac:dyDescent="0.25">
      <c r="A310" s="12" t="s">
        <v>215</v>
      </c>
      <c r="B310" s="12"/>
    </row>
    <row r="311" spans="1:2" x14ac:dyDescent="0.25">
      <c r="A311" s="12" t="s">
        <v>216</v>
      </c>
      <c r="B311" s="12"/>
    </row>
    <row r="312" spans="1:2" x14ac:dyDescent="0.25">
      <c r="A312" s="12" t="s">
        <v>217</v>
      </c>
      <c r="B312" s="12"/>
    </row>
    <row r="313" spans="1:2" x14ac:dyDescent="0.25">
      <c r="A313" s="12" t="s">
        <v>218</v>
      </c>
      <c r="B313" s="12"/>
    </row>
    <row r="314" spans="1:2" x14ac:dyDescent="0.25">
      <c r="A314" s="12" t="s">
        <v>219</v>
      </c>
      <c r="B314" s="12"/>
    </row>
    <row r="315" spans="1:2" x14ac:dyDescent="0.25">
      <c r="A315" s="12" t="s">
        <v>452</v>
      </c>
      <c r="B315" s="12"/>
    </row>
    <row r="316" spans="1:2" x14ac:dyDescent="0.25">
      <c r="A316" s="12" t="s">
        <v>221</v>
      </c>
      <c r="B316" s="12"/>
    </row>
    <row r="317" spans="1:2" x14ac:dyDescent="0.25">
      <c r="A317" s="12" t="s">
        <v>222</v>
      </c>
      <c r="B317" s="12"/>
    </row>
    <row r="318" spans="1:2" x14ac:dyDescent="0.25">
      <c r="A318" s="12" t="s">
        <v>223</v>
      </c>
      <c r="B318" s="12"/>
    </row>
    <row r="319" spans="1:2" x14ac:dyDescent="0.25">
      <c r="A319" s="12" t="s">
        <v>397</v>
      </c>
      <c r="B319" s="12"/>
    </row>
    <row r="320" spans="1:2" x14ac:dyDescent="0.25">
      <c r="A320" s="12" t="s">
        <v>453</v>
      </c>
      <c r="B320" s="12"/>
    </row>
    <row r="321" spans="1:2" x14ac:dyDescent="0.25">
      <c r="A321" s="12" t="s">
        <v>224</v>
      </c>
      <c r="B321" s="12"/>
    </row>
    <row r="322" spans="1:2" x14ac:dyDescent="0.25">
      <c r="A322" s="12" t="s">
        <v>225</v>
      </c>
      <c r="B322" s="12"/>
    </row>
    <row r="323" spans="1:2" x14ac:dyDescent="0.25">
      <c r="A323" s="12" t="s">
        <v>454</v>
      </c>
      <c r="B323" s="12"/>
    </row>
    <row r="324" spans="1:2" x14ac:dyDescent="0.25">
      <c r="A324" s="12" t="s">
        <v>455</v>
      </c>
      <c r="B324" s="12"/>
    </row>
    <row r="325" spans="1:2" x14ac:dyDescent="0.25">
      <c r="A325" s="12" t="s">
        <v>456</v>
      </c>
      <c r="B325" s="12"/>
    </row>
    <row r="326" spans="1:2" x14ac:dyDescent="0.25">
      <c r="A326" s="12" t="s">
        <v>457</v>
      </c>
      <c r="B326" s="12"/>
    </row>
    <row r="327" spans="1:2" x14ac:dyDescent="0.25">
      <c r="A327" s="12" t="s">
        <v>226</v>
      </c>
      <c r="B327" s="12"/>
    </row>
    <row r="328" spans="1:2" x14ac:dyDescent="0.25">
      <c r="A328" s="12" t="s">
        <v>227</v>
      </c>
      <c r="B328" s="12"/>
    </row>
    <row r="329" spans="1:2" x14ac:dyDescent="0.25">
      <c r="A329" s="12" t="s">
        <v>401</v>
      </c>
      <c r="B329" s="12"/>
    </row>
    <row r="330" spans="1:2" x14ac:dyDescent="0.25">
      <c r="A330" s="12" t="s">
        <v>228</v>
      </c>
      <c r="B330" s="12"/>
    </row>
    <row r="331" spans="1:2" x14ac:dyDescent="0.25">
      <c r="A331" s="12" t="s">
        <v>458</v>
      </c>
      <c r="B331" s="12"/>
    </row>
    <row r="332" spans="1:2" x14ac:dyDescent="0.25">
      <c r="A332" s="12" t="s">
        <v>484</v>
      </c>
      <c r="B332" s="12"/>
    </row>
    <row r="333" spans="1:2" x14ac:dyDescent="0.25">
      <c r="A333" s="12" t="s">
        <v>483</v>
      </c>
      <c r="B333" s="12"/>
    </row>
    <row r="334" spans="1:2" x14ac:dyDescent="0.25">
      <c r="A334" s="12" t="s">
        <v>230</v>
      </c>
      <c r="B334" s="12"/>
    </row>
    <row r="335" spans="1:2" x14ac:dyDescent="0.25">
      <c r="A335" s="12" t="s">
        <v>459</v>
      </c>
      <c r="B335" s="12"/>
    </row>
    <row r="336" spans="1:2" x14ac:dyDescent="0.25">
      <c r="A336" s="12" t="s">
        <v>231</v>
      </c>
      <c r="B336" s="12"/>
    </row>
    <row r="337" spans="1:2" x14ac:dyDescent="0.25">
      <c r="A337" s="12" t="s">
        <v>232</v>
      </c>
      <c r="B337" s="12"/>
    </row>
    <row r="338" spans="1:2" x14ac:dyDescent="0.25">
      <c r="A338" s="12" t="s">
        <v>460</v>
      </c>
      <c r="B338" s="12"/>
    </row>
    <row r="339" spans="1:2" x14ac:dyDescent="0.25">
      <c r="A339" s="12" t="s">
        <v>233</v>
      </c>
      <c r="B339" s="12"/>
    </row>
    <row r="340" spans="1:2" x14ac:dyDescent="0.25">
      <c r="A340" s="12" t="s">
        <v>234</v>
      </c>
      <c r="B340" s="12"/>
    </row>
    <row r="341" spans="1:2" x14ac:dyDescent="0.25">
      <c r="A341" s="12" t="s">
        <v>235</v>
      </c>
      <c r="B341" s="12"/>
    </row>
    <row r="342" spans="1:2" x14ac:dyDescent="0.25">
      <c r="A342" s="12" t="s">
        <v>236</v>
      </c>
      <c r="B342" s="12"/>
    </row>
    <row r="343" spans="1:2" x14ac:dyDescent="0.25">
      <c r="A343" s="12" t="s">
        <v>479</v>
      </c>
      <c r="B343" s="12"/>
    </row>
    <row r="344" spans="1:2" x14ac:dyDescent="0.25">
      <c r="A344" s="12" t="s">
        <v>237</v>
      </c>
      <c r="B344" s="12"/>
    </row>
    <row r="345" spans="1:2" x14ac:dyDescent="0.25">
      <c r="A345" s="12" t="s">
        <v>238</v>
      </c>
      <c r="B345" s="12"/>
    </row>
    <row r="346" spans="1:2" x14ac:dyDescent="0.25">
      <c r="A346" s="12" t="s">
        <v>239</v>
      </c>
      <c r="B346" s="12"/>
    </row>
    <row r="347" spans="1:2" x14ac:dyDescent="0.25">
      <c r="A347" s="12" t="s">
        <v>240</v>
      </c>
      <c r="B347" s="12"/>
    </row>
    <row r="348" spans="1:2" x14ac:dyDescent="0.25">
      <c r="A348" s="12" t="s">
        <v>241</v>
      </c>
      <c r="B348" s="12"/>
    </row>
    <row r="349" spans="1:2" x14ac:dyDescent="0.25">
      <c r="A349" s="12" t="s">
        <v>242</v>
      </c>
      <c r="B349" s="12"/>
    </row>
    <row r="350" spans="1:2" x14ac:dyDescent="0.25">
      <c r="A350" s="12" t="s">
        <v>243</v>
      </c>
      <c r="B350" s="12"/>
    </row>
    <row r="351" spans="1:2" x14ac:dyDescent="0.25">
      <c r="A351" s="12" t="s">
        <v>244</v>
      </c>
      <c r="B351" s="12"/>
    </row>
    <row r="352" spans="1:2" x14ac:dyDescent="0.25">
      <c r="A352" s="12" t="s">
        <v>245</v>
      </c>
      <c r="B352" s="12"/>
    </row>
    <row r="353" spans="1:2" x14ac:dyDescent="0.25">
      <c r="A353" s="12" t="s">
        <v>246</v>
      </c>
      <c r="B353" s="12"/>
    </row>
    <row r="354" spans="1:2" x14ac:dyDescent="0.25">
      <c r="A354" s="12" t="s">
        <v>247</v>
      </c>
      <c r="B354" s="12"/>
    </row>
    <row r="355" spans="1:2" x14ac:dyDescent="0.25">
      <c r="A355" s="12" t="s">
        <v>248</v>
      </c>
      <c r="B355" s="12"/>
    </row>
    <row r="356" spans="1:2" x14ac:dyDescent="0.25">
      <c r="A356" s="12" t="s">
        <v>249</v>
      </c>
      <c r="B356" s="12"/>
    </row>
    <row r="357" spans="1:2" x14ac:dyDescent="0.25">
      <c r="A357" s="12" t="s">
        <v>250</v>
      </c>
      <c r="B357" s="12"/>
    </row>
    <row r="358" spans="1:2" x14ac:dyDescent="0.25">
      <c r="A358" s="12" t="s">
        <v>251</v>
      </c>
      <c r="B358" s="12"/>
    </row>
    <row r="359" spans="1:2" x14ac:dyDescent="0.25">
      <c r="A359" s="12" t="s">
        <v>252</v>
      </c>
      <c r="B359" s="12"/>
    </row>
    <row r="360" spans="1:2" x14ac:dyDescent="0.25">
      <c r="A360" s="12" t="s">
        <v>461</v>
      </c>
      <c r="B360" s="12"/>
    </row>
    <row r="361" spans="1:2" x14ac:dyDescent="0.25">
      <c r="A361" s="12" t="s">
        <v>462</v>
      </c>
      <c r="B361" s="12"/>
    </row>
    <row r="362" spans="1:2" x14ac:dyDescent="0.25">
      <c r="A362" s="12" t="s">
        <v>253</v>
      </c>
      <c r="B362" s="12"/>
    </row>
    <row r="363" spans="1:2" x14ac:dyDescent="0.25">
      <c r="A363" s="12" t="s">
        <v>254</v>
      </c>
      <c r="B363" s="12"/>
    </row>
    <row r="364" spans="1:2" x14ac:dyDescent="0.25">
      <c r="A364" s="12" t="s">
        <v>463</v>
      </c>
      <c r="B364" s="12"/>
    </row>
    <row r="365" spans="1:2" x14ac:dyDescent="0.25">
      <c r="A365" s="12" t="s">
        <v>255</v>
      </c>
      <c r="B365" s="12"/>
    </row>
    <row r="366" spans="1:2" x14ac:dyDescent="0.25">
      <c r="A366" s="12" t="s">
        <v>464</v>
      </c>
      <c r="B366" s="12"/>
    </row>
    <row r="367" spans="1:2" x14ac:dyDescent="0.25">
      <c r="A367" s="12" t="s">
        <v>256</v>
      </c>
      <c r="B367" s="12"/>
    </row>
    <row r="368" spans="1:2" x14ac:dyDescent="0.25">
      <c r="A368" s="12" t="s">
        <v>257</v>
      </c>
      <c r="B368" s="12"/>
    </row>
    <row r="369" spans="1:2" x14ac:dyDescent="0.25">
      <c r="A369" s="12" t="s">
        <v>258</v>
      </c>
      <c r="B369" s="12"/>
    </row>
    <row r="370" spans="1:2" x14ac:dyDescent="0.25">
      <c r="A370" s="12" t="s">
        <v>465</v>
      </c>
      <c r="B370" s="12"/>
    </row>
    <row r="371" spans="1:2" x14ac:dyDescent="0.25">
      <c r="A371" s="12" t="s">
        <v>259</v>
      </c>
      <c r="B371" s="12"/>
    </row>
    <row r="372" spans="1:2" x14ac:dyDescent="0.25">
      <c r="A372" s="12" t="s">
        <v>260</v>
      </c>
      <c r="B372" s="12"/>
    </row>
    <row r="373" spans="1:2" x14ac:dyDescent="0.25">
      <c r="A373" s="12" t="s">
        <v>261</v>
      </c>
      <c r="B373" s="12"/>
    </row>
    <row r="374" spans="1:2" x14ac:dyDescent="0.25">
      <c r="A374" s="12" t="s">
        <v>263</v>
      </c>
      <c r="B374" s="12"/>
    </row>
    <row r="375" spans="1:2" x14ac:dyDescent="0.25">
      <c r="A375" s="12" t="s">
        <v>264</v>
      </c>
      <c r="B375" s="12"/>
    </row>
    <row r="376" spans="1:2" x14ac:dyDescent="0.25">
      <c r="A376" s="12" t="s">
        <v>265</v>
      </c>
      <c r="B376" s="12"/>
    </row>
    <row r="377" spans="1:2" x14ac:dyDescent="0.25">
      <c r="A377" s="12" t="s">
        <v>466</v>
      </c>
      <c r="B377" s="12"/>
    </row>
    <row r="378" spans="1:2" x14ac:dyDescent="0.25">
      <c r="A378" s="12" t="s">
        <v>467</v>
      </c>
      <c r="B378" s="12"/>
    </row>
    <row r="379" spans="1:2" x14ac:dyDescent="0.25">
      <c r="A379" s="12" t="s">
        <v>266</v>
      </c>
      <c r="B379" s="12"/>
    </row>
    <row r="380" spans="1:2" x14ac:dyDescent="0.25">
      <c r="A380" s="12" t="s">
        <v>268</v>
      </c>
      <c r="B380" s="12"/>
    </row>
    <row r="381" spans="1:2" x14ac:dyDescent="0.25">
      <c r="A381" s="12" t="s">
        <v>269</v>
      </c>
      <c r="B381" s="12"/>
    </row>
    <row r="382" spans="1:2" x14ac:dyDescent="0.25">
      <c r="A382" s="12" t="s">
        <v>270</v>
      </c>
      <c r="B382" s="12"/>
    </row>
    <row r="383" spans="1:2" x14ac:dyDescent="0.25">
      <c r="A383" s="12" t="s">
        <v>271</v>
      </c>
      <c r="B383" s="12"/>
    </row>
    <row r="384" spans="1:2" x14ac:dyDescent="0.25">
      <c r="A384" s="12" t="s">
        <v>272</v>
      </c>
      <c r="B384" s="12"/>
    </row>
    <row r="385" spans="1:2" x14ac:dyDescent="0.25">
      <c r="A385" s="12" t="s">
        <v>273</v>
      </c>
      <c r="B385" s="12"/>
    </row>
    <row r="386" spans="1:2" x14ac:dyDescent="0.25">
      <c r="A386" s="12" t="s">
        <v>162</v>
      </c>
      <c r="B386" s="12"/>
    </row>
    <row r="387" spans="1:2" x14ac:dyDescent="0.25">
      <c r="A387" s="12" t="s">
        <v>192</v>
      </c>
      <c r="B387" s="12"/>
    </row>
    <row r="388" spans="1:2" x14ac:dyDescent="0.25">
      <c r="A388" s="12" t="s">
        <v>400</v>
      </c>
      <c r="B388" s="12"/>
    </row>
    <row r="389" spans="1:2" x14ac:dyDescent="0.25">
      <c r="A389" s="12" t="s">
        <v>377</v>
      </c>
      <c r="B389" s="12"/>
    </row>
    <row r="390" spans="1:2" x14ac:dyDescent="0.25">
      <c r="A390" s="12" t="s">
        <v>274</v>
      </c>
      <c r="B390" s="12"/>
    </row>
    <row r="391" spans="1:2" x14ac:dyDescent="0.25">
      <c r="A391" s="12" t="s">
        <v>275</v>
      </c>
      <c r="B391" s="12"/>
    </row>
    <row r="392" spans="1:2" x14ac:dyDescent="0.25">
      <c r="A392" s="12" t="s">
        <v>276</v>
      </c>
      <c r="B392" s="12"/>
    </row>
    <row r="393" spans="1:2" x14ac:dyDescent="0.25">
      <c r="A393" s="12" t="s">
        <v>277</v>
      </c>
      <c r="B393" s="12"/>
    </row>
    <row r="394" spans="1:2" x14ac:dyDescent="0.25">
      <c r="A394" s="12" t="s">
        <v>278</v>
      </c>
      <c r="B394" s="12"/>
    </row>
    <row r="395" spans="1:2" x14ac:dyDescent="0.25">
      <c r="A395" s="12" t="s">
        <v>279</v>
      </c>
      <c r="B395" s="12"/>
    </row>
    <row r="396" spans="1:2" x14ac:dyDescent="0.25">
      <c r="A396" s="12" t="s">
        <v>280</v>
      </c>
      <c r="B396" s="12"/>
    </row>
    <row r="397" spans="1:2" x14ac:dyDescent="0.25">
      <c r="A397" s="12" t="s">
        <v>281</v>
      </c>
      <c r="B397" s="12"/>
    </row>
    <row r="398" spans="1:2" x14ac:dyDescent="0.25">
      <c r="A398" s="12" t="s">
        <v>282</v>
      </c>
      <c r="B398" s="12"/>
    </row>
    <row r="399" spans="1:2" x14ac:dyDescent="0.25">
      <c r="A399" s="12" t="s">
        <v>480</v>
      </c>
      <c r="B399" s="12"/>
    </row>
    <row r="400" spans="1:2" x14ac:dyDescent="0.25">
      <c r="A400" s="12" t="s">
        <v>283</v>
      </c>
      <c r="B400" s="12"/>
    </row>
    <row r="401" spans="1:2" x14ac:dyDescent="0.25">
      <c r="A401" s="12" t="s">
        <v>284</v>
      </c>
      <c r="B401" s="12"/>
    </row>
    <row r="402" spans="1:2" x14ac:dyDescent="0.25">
      <c r="A402" s="12" t="s">
        <v>285</v>
      </c>
      <c r="B402" s="12"/>
    </row>
    <row r="403" spans="1:2" x14ac:dyDescent="0.25">
      <c r="A403" s="12" t="s">
        <v>286</v>
      </c>
      <c r="B403" s="12"/>
    </row>
    <row r="404" spans="1:2" x14ac:dyDescent="0.25">
      <c r="A404" s="12" t="s">
        <v>287</v>
      </c>
      <c r="B404" s="12"/>
    </row>
    <row r="405" spans="1:2" x14ac:dyDescent="0.25">
      <c r="A405" s="12" t="s">
        <v>288</v>
      </c>
      <c r="B405" s="12"/>
    </row>
    <row r="406" spans="1:2" x14ac:dyDescent="0.25">
      <c r="A406" s="12" t="s">
        <v>468</v>
      </c>
      <c r="B406" s="12"/>
    </row>
    <row r="407" spans="1:2" x14ac:dyDescent="0.25">
      <c r="A407" s="12" t="s">
        <v>289</v>
      </c>
      <c r="B407" s="12"/>
    </row>
    <row r="408" spans="1:2" x14ac:dyDescent="0.25">
      <c r="A408" s="12" t="s">
        <v>290</v>
      </c>
      <c r="B408" s="12"/>
    </row>
    <row r="409" spans="1:2" x14ac:dyDescent="0.25">
      <c r="A409" s="12" t="s">
        <v>291</v>
      </c>
      <c r="B409" s="12"/>
    </row>
    <row r="410" spans="1:2" x14ac:dyDescent="0.25">
      <c r="A410" s="12" t="s">
        <v>292</v>
      </c>
      <c r="B410" s="12"/>
    </row>
    <row r="411" spans="1:2" x14ac:dyDescent="0.25">
      <c r="A411" s="12" t="s">
        <v>469</v>
      </c>
      <c r="B411" s="12"/>
    </row>
    <row r="412" spans="1:2" x14ac:dyDescent="0.25">
      <c r="A412" s="12" t="s">
        <v>293</v>
      </c>
      <c r="B412" s="12"/>
    </row>
    <row r="413" spans="1:2" x14ac:dyDescent="0.25">
      <c r="A413" s="12" t="s">
        <v>294</v>
      </c>
      <c r="B413" s="12"/>
    </row>
    <row r="414" spans="1:2" x14ac:dyDescent="0.25">
      <c r="A414" s="12" t="s">
        <v>295</v>
      </c>
      <c r="B414" s="12"/>
    </row>
    <row r="415" spans="1:2" x14ac:dyDescent="0.25">
      <c r="A415" s="12" t="s">
        <v>296</v>
      </c>
      <c r="B415" s="12"/>
    </row>
    <row r="416" spans="1:2" x14ac:dyDescent="0.25">
      <c r="A416" s="12" t="s">
        <v>297</v>
      </c>
      <c r="B416" s="12"/>
    </row>
    <row r="417" spans="1:2" x14ac:dyDescent="0.25">
      <c r="A417" s="12" t="s">
        <v>298</v>
      </c>
      <c r="B417" s="12"/>
    </row>
    <row r="418" spans="1:2" x14ac:dyDescent="0.25">
      <c r="A418" s="12" t="s">
        <v>299</v>
      </c>
      <c r="B418" s="12"/>
    </row>
    <row r="419" spans="1:2" x14ac:dyDescent="0.25">
      <c r="A419" s="12" t="s">
        <v>300</v>
      </c>
      <c r="B419" s="12"/>
    </row>
    <row r="420" spans="1:2" x14ac:dyDescent="0.25">
      <c r="A420" s="12" t="s">
        <v>470</v>
      </c>
      <c r="B420" s="12"/>
    </row>
    <row r="421" spans="1:2" x14ac:dyDescent="0.25">
      <c r="A421" s="12" t="s">
        <v>301</v>
      </c>
      <c r="B421" s="12"/>
    </row>
    <row r="422" spans="1:2" x14ac:dyDescent="0.25">
      <c r="A422" s="12" t="s">
        <v>302</v>
      </c>
      <c r="B422" s="12"/>
    </row>
    <row r="423" spans="1:2" x14ac:dyDescent="0.25">
      <c r="A423" s="12" t="s">
        <v>303</v>
      </c>
      <c r="B423" s="12"/>
    </row>
    <row r="424" spans="1:2" x14ac:dyDescent="0.25">
      <c r="A424" s="12" t="s">
        <v>304</v>
      </c>
      <c r="B424" s="12"/>
    </row>
    <row r="425" spans="1:2" x14ac:dyDescent="0.25">
      <c r="A425" s="12" t="s">
        <v>305</v>
      </c>
      <c r="B425" s="12"/>
    </row>
    <row r="426" spans="1:2" x14ac:dyDescent="0.25">
      <c r="A426" s="12" t="s">
        <v>306</v>
      </c>
      <c r="B426" s="12"/>
    </row>
    <row r="427" spans="1:2" x14ac:dyDescent="0.25">
      <c r="A427" s="12" t="s">
        <v>307</v>
      </c>
      <c r="B427" s="12"/>
    </row>
    <row r="428" spans="1:2" x14ac:dyDescent="0.25">
      <c r="A428" s="12" t="s">
        <v>308</v>
      </c>
      <c r="B428" s="12"/>
    </row>
    <row r="429" spans="1:2" x14ac:dyDescent="0.25">
      <c r="A429" s="12" t="s">
        <v>309</v>
      </c>
      <c r="B429" s="12"/>
    </row>
    <row r="430" spans="1:2" x14ac:dyDescent="0.25">
      <c r="A430" s="12" t="s">
        <v>311</v>
      </c>
      <c r="B430" s="12"/>
    </row>
    <row r="431" spans="1:2" x14ac:dyDescent="0.25">
      <c r="A431" s="12" t="s">
        <v>312</v>
      </c>
      <c r="B431" s="12"/>
    </row>
    <row r="432" spans="1:2" x14ac:dyDescent="0.25">
      <c r="A432" s="12" t="s">
        <v>398</v>
      </c>
      <c r="B432" s="12"/>
    </row>
    <row r="433" spans="1:2" x14ac:dyDescent="0.25">
      <c r="A433" s="12" t="s">
        <v>313</v>
      </c>
      <c r="B433" s="12"/>
    </row>
    <row r="434" spans="1:2" x14ac:dyDescent="0.25">
      <c r="A434" s="12" t="s">
        <v>314</v>
      </c>
      <c r="B434" s="12"/>
    </row>
    <row r="435" spans="1:2" x14ac:dyDescent="0.25">
      <c r="A435" s="12" t="s">
        <v>315</v>
      </c>
      <c r="B435" s="12"/>
    </row>
    <row r="436" spans="1:2" x14ac:dyDescent="0.25">
      <c r="A436" s="12" t="s">
        <v>316</v>
      </c>
      <c r="B436" s="12"/>
    </row>
    <row r="437" spans="1:2" x14ac:dyDescent="0.25">
      <c r="A437" s="12" t="s">
        <v>317</v>
      </c>
      <c r="B437" s="12"/>
    </row>
    <row r="438" spans="1:2" x14ac:dyDescent="0.25">
      <c r="A438" s="12" t="s">
        <v>471</v>
      </c>
      <c r="B438" s="12"/>
    </row>
    <row r="439" spans="1:2" x14ac:dyDescent="0.25">
      <c r="A439" s="12" t="s">
        <v>318</v>
      </c>
      <c r="B439" s="12"/>
    </row>
    <row r="440" spans="1:2" x14ac:dyDescent="0.25">
      <c r="A440" s="12" t="s">
        <v>319</v>
      </c>
      <c r="B440" s="12"/>
    </row>
    <row r="441" spans="1:2" x14ac:dyDescent="0.25">
      <c r="A441" s="12" t="s">
        <v>320</v>
      </c>
      <c r="B441" s="12"/>
    </row>
    <row r="442" spans="1:2" x14ac:dyDescent="0.25">
      <c r="A442" s="12" t="s">
        <v>472</v>
      </c>
      <c r="B442" s="12"/>
    </row>
    <row r="443" spans="1:2" x14ac:dyDescent="0.25">
      <c r="A443" s="12" t="s">
        <v>321</v>
      </c>
      <c r="B443" s="12"/>
    </row>
    <row r="444" spans="1:2" x14ac:dyDescent="0.25">
      <c r="A444" s="12" t="s">
        <v>322</v>
      </c>
      <c r="B444" s="12"/>
    </row>
    <row r="445" spans="1:2" x14ac:dyDescent="0.25">
      <c r="A445" s="12" t="s">
        <v>324</v>
      </c>
      <c r="B445" s="12"/>
    </row>
    <row r="446" spans="1:2" x14ac:dyDescent="0.25">
      <c r="A446" s="12" t="s">
        <v>323</v>
      </c>
      <c r="B446" s="12"/>
    </row>
    <row r="447" spans="1:2" x14ac:dyDescent="0.25">
      <c r="A447" s="12" t="s">
        <v>325</v>
      </c>
      <c r="B447" s="12"/>
    </row>
    <row r="448" spans="1:2" x14ac:dyDescent="0.25">
      <c r="A448" s="12" t="s">
        <v>326</v>
      </c>
      <c r="B448" s="12"/>
    </row>
    <row r="449" spans="1:2" x14ac:dyDescent="0.25">
      <c r="A449" s="12" t="s">
        <v>327</v>
      </c>
      <c r="B449" s="12"/>
    </row>
    <row r="450" spans="1:2" x14ac:dyDescent="0.25">
      <c r="A450" s="12" t="s">
        <v>329</v>
      </c>
      <c r="B450" s="12"/>
    </row>
    <row r="451" spans="1:2" x14ac:dyDescent="0.25">
      <c r="A451" s="12" t="s">
        <v>482</v>
      </c>
      <c r="B451" s="12"/>
    </row>
    <row r="452" spans="1:2" x14ac:dyDescent="0.25">
      <c r="A452" s="12" t="s">
        <v>330</v>
      </c>
      <c r="B452" s="12"/>
    </row>
    <row r="453" spans="1:2" x14ac:dyDescent="0.25">
      <c r="A453" s="12" t="s">
        <v>331</v>
      </c>
      <c r="B453" s="12"/>
    </row>
    <row r="454" spans="1:2" x14ac:dyDescent="0.25">
      <c r="A454" s="12" t="s">
        <v>332</v>
      </c>
      <c r="B454" s="12"/>
    </row>
    <row r="455" spans="1:2" x14ac:dyDescent="0.25">
      <c r="A455" s="12" t="s">
        <v>333</v>
      </c>
      <c r="B455" s="12"/>
    </row>
    <row r="456" spans="1:2" x14ac:dyDescent="0.25">
      <c r="A456" s="12" t="s">
        <v>334</v>
      </c>
      <c r="B456" s="12"/>
    </row>
    <row r="457" spans="1:2" x14ac:dyDescent="0.25">
      <c r="A457" s="12" t="s">
        <v>335</v>
      </c>
      <c r="B457" s="12"/>
    </row>
    <row r="458" spans="1:2" x14ac:dyDescent="0.25">
      <c r="A458" s="12" t="s">
        <v>336</v>
      </c>
      <c r="B458" s="12"/>
    </row>
    <row r="459" spans="1:2" x14ac:dyDescent="0.25">
      <c r="A459" s="12" t="s">
        <v>337</v>
      </c>
      <c r="B459" s="12"/>
    </row>
    <row r="460" spans="1:2" x14ac:dyDescent="0.25">
      <c r="A460" s="12" t="s">
        <v>338</v>
      </c>
      <c r="B460" s="12"/>
    </row>
    <row r="461" spans="1:2" x14ac:dyDescent="0.25">
      <c r="A461" s="12" t="s">
        <v>339</v>
      </c>
      <c r="B461" s="12"/>
    </row>
    <row r="462" spans="1:2" x14ac:dyDescent="0.25">
      <c r="A462" s="12" t="s">
        <v>340</v>
      </c>
      <c r="B462" s="12"/>
    </row>
    <row r="463" spans="1:2" x14ac:dyDescent="0.25">
      <c r="A463" s="12" t="s">
        <v>341</v>
      </c>
      <c r="B463" s="12"/>
    </row>
    <row r="464" spans="1:2" x14ac:dyDescent="0.25">
      <c r="A464" s="12" t="s">
        <v>342</v>
      </c>
      <c r="B464" s="12"/>
    </row>
    <row r="465" spans="1:2" x14ac:dyDescent="0.25">
      <c r="A465" s="12" t="s">
        <v>343</v>
      </c>
      <c r="B465" s="12"/>
    </row>
    <row r="466" spans="1:2" x14ac:dyDescent="0.25">
      <c r="A466" s="12" t="s">
        <v>344</v>
      </c>
      <c r="B466" s="12"/>
    </row>
    <row r="467" spans="1:2" x14ac:dyDescent="0.25">
      <c r="A467" s="12" t="s">
        <v>473</v>
      </c>
      <c r="B467" s="12"/>
    </row>
    <row r="468" spans="1:2" x14ac:dyDescent="0.25">
      <c r="A468" s="12" t="s">
        <v>345</v>
      </c>
      <c r="B468" s="12"/>
    </row>
    <row r="469" spans="1:2" x14ac:dyDescent="0.25">
      <c r="A469" s="12" t="s">
        <v>347</v>
      </c>
      <c r="B469" s="12"/>
    </row>
    <row r="470" spans="1:2" x14ac:dyDescent="0.25">
      <c r="A470" s="12" t="s">
        <v>348</v>
      </c>
      <c r="B470" s="12"/>
    </row>
    <row r="471" spans="1:2" x14ac:dyDescent="0.25">
      <c r="A471" s="12" t="s">
        <v>349</v>
      </c>
      <c r="B471" s="12"/>
    </row>
    <row r="472" spans="1:2" x14ac:dyDescent="0.25">
      <c r="A472" s="12" t="s">
        <v>474</v>
      </c>
      <c r="B472" s="12"/>
    </row>
    <row r="473" spans="1:2" x14ac:dyDescent="0.25">
      <c r="A473" s="12" t="s">
        <v>350</v>
      </c>
      <c r="B473" s="12"/>
    </row>
    <row r="474" spans="1:2" x14ac:dyDescent="0.25">
      <c r="A474" s="12" t="s">
        <v>351</v>
      </c>
      <c r="B474" s="12"/>
    </row>
    <row r="475" spans="1:2" x14ac:dyDescent="0.25">
      <c r="A475" s="12" t="s">
        <v>352</v>
      </c>
      <c r="B475" s="12"/>
    </row>
    <row r="476" spans="1:2" x14ac:dyDescent="0.25">
      <c r="A476" s="12" t="s">
        <v>355</v>
      </c>
      <c r="B476" s="12"/>
    </row>
    <row r="477" spans="1:2" x14ac:dyDescent="0.25">
      <c r="A477" s="12" t="s">
        <v>356</v>
      </c>
      <c r="B477" s="12"/>
    </row>
    <row r="478" spans="1:2" x14ac:dyDescent="0.25">
      <c r="A478" s="12" t="s">
        <v>357</v>
      </c>
      <c r="B478" s="12"/>
    </row>
    <row r="479" spans="1:2" x14ac:dyDescent="0.25">
      <c r="A479" s="12" t="s">
        <v>358</v>
      </c>
      <c r="B479" s="12"/>
    </row>
    <row r="480" spans="1:2" x14ac:dyDescent="0.25">
      <c r="A480" s="12" t="s">
        <v>359</v>
      </c>
      <c r="B480" s="12"/>
    </row>
    <row r="481" spans="1:2" x14ac:dyDescent="0.25">
      <c r="A481" s="12" t="s">
        <v>360</v>
      </c>
      <c r="B481" s="12"/>
    </row>
    <row r="482" spans="1:2" x14ac:dyDescent="0.25">
      <c r="A482" s="12" t="s">
        <v>361</v>
      </c>
      <c r="B482" s="12"/>
    </row>
    <row r="483" spans="1:2" x14ac:dyDescent="0.25">
      <c r="A483" s="12" t="s">
        <v>362</v>
      </c>
      <c r="B483" s="12"/>
    </row>
    <row r="484" spans="1:2" x14ac:dyDescent="0.25">
      <c r="A484" s="12" t="s">
        <v>363</v>
      </c>
      <c r="B484" s="12"/>
    </row>
    <row r="485" spans="1:2" x14ac:dyDescent="0.25">
      <c r="A485" s="12" t="s">
        <v>364</v>
      </c>
      <c r="B485" s="12"/>
    </row>
    <row r="486" spans="1:2" x14ac:dyDescent="0.25">
      <c r="A486" s="12" t="s">
        <v>365</v>
      </c>
      <c r="B486" s="12"/>
    </row>
    <row r="487" spans="1:2" x14ac:dyDescent="0.25">
      <c r="A487" s="12" t="s">
        <v>366</v>
      </c>
      <c r="B487" s="12"/>
    </row>
    <row r="488" spans="1:2" x14ac:dyDescent="0.25">
      <c r="A488" s="12" t="s">
        <v>476</v>
      </c>
      <c r="B488" s="12"/>
    </row>
    <row r="489" spans="1:2" x14ac:dyDescent="0.25">
      <c r="A489" s="12" t="s">
        <v>367</v>
      </c>
      <c r="B489" s="12"/>
    </row>
    <row r="490" spans="1:2" x14ac:dyDescent="0.25">
      <c r="A490" s="12" t="s">
        <v>368</v>
      </c>
      <c r="B490" s="12"/>
    </row>
    <row r="491" spans="1:2" x14ac:dyDescent="0.25">
      <c r="A491" s="12" t="s">
        <v>477</v>
      </c>
      <c r="B491" s="12"/>
    </row>
    <row r="492" spans="1:2" x14ac:dyDescent="0.25">
      <c r="A492" s="12" t="s">
        <v>369</v>
      </c>
      <c r="B492" s="12"/>
    </row>
    <row r="493" spans="1:2" x14ac:dyDescent="0.25">
      <c r="A493" s="12" t="s">
        <v>370</v>
      </c>
      <c r="B493" s="12"/>
    </row>
    <row r="494" spans="1:2" x14ac:dyDescent="0.25">
      <c r="A494" s="12" t="s">
        <v>371</v>
      </c>
      <c r="B494" s="12"/>
    </row>
    <row r="495" spans="1:2" x14ac:dyDescent="0.25">
      <c r="A495" s="12" t="s">
        <v>475</v>
      </c>
      <c r="B495" s="12"/>
    </row>
    <row r="496" spans="1:2" x14ac:dyDescent="0.25">
      <c r="A496" s="12" t="s">
        <v>373</v>
      </c>
      <c r="B496" s="12"/>
    </row>
    <row r="497" spans="1:2" x14ac:dyDescent="0.25">
      <c r="A497" s="12" t="s">
        <v>374</v>
      </c>
      <c r="B497" s="12"/>
    </row>
    <row r="498" spans="1:2" x14ac:dyDescent="0.25">
      <c r="A498" s="12" t="s">
        <v>375</v>
      </c>
      <c r="B498" s="12"/>
    </row>
    <row r="499" spans="1:2" x14ac:dyDescent="0.25">
      <c r="A499" s="12" t="s">
        <v>376</v>
      </c>
      <c r="B499" s="12"/>
    </row>
    <row r="500" spans="1:2" x14ac:dyDescent="0.25">
      <c r="A500" s="12" t="s">
        <v>378</v>
      </c>
      <c r="B500" s="12"/>
    </row>
    <row r="501" spans="1:2" x14ac:dyDescent="0.25">
      <c r="A501" s="12" t="s">
        <v>379</v>
      </c>
      <c r="B501" s="12"/>
    </row>
    <row r="502" spans="1:2" x14ac:dyDescent="0.25">
      <c r="A502" s="12" t="s">
        <v>380</v>
      </c>
      <c r="B502" s="12"/>
    </row>
    <row r="503" spans="1:2" x14ac:dyDescent="0.25">
      <c r="A503" s="12" t="s">
        <v>381</v>
      </c>
      <c r="B503" s="12"/>
    </row>
    <row r="504" spans="1:2" x14ac:dyDescent="0.25">
      <c r="A504" s="12" t="s">
        <v>382</v>
      </c>
      <c r="B504" s="12"/>
    </row>
    <row r="505" spans="1:2" x14ac:dyDescent="0.25">
      <c r="A505" s="12" t="s">
        <v>383</v>
      </c>
      <c r="B505" s="12"/>
    </row>
    <row r="506" spans="1:2" x14ac:dyDescent="0.25">
      <c r="A506" s="12" t="s">
        <v>384</v>
      </c>
      <c r="B506" s="12"/>
    </row>
    <row r="507" spans="1:2" x14ac:dyDescent="0.25">
      <c r="A507" s="12" t="s">
        <v>478</v>
      </c>
      <c r="B507" s="12"/>
    </row>
    <row r="508" spans="1:2" x14ac:dyDescent="0.25">
      <c r="A508" s="12" t="s">
        <v>385</v>
      </c>
      <c r="B508" s="12"/>
    </row>
    <row r="509" spans="1:2" x14ac:dyDescent="0.25">
      <c r="A509" s="12" t="s">
        <v>386</v>
      </c>
      <c r="B509" s="12"/>
    </row>
    <row r="510" spans="1:2" x14ac:dyDescent="0.25">
      <c r="A510" s="12" t="s">
        <v>387</v>
      </c>
      <c r="B510" s="12"/>
    </row>
    <row r="511" spans="1:2" x14ac:dyDescent="0.25">
      <c r="A511" s="12" t="s">
        <v>388</v>
      </c>
      <c r="B511" s="12"/>
    </row>
  </sheetData>
  <sheetProtection password="D8C5" sheet="1" objects="1" scenarios="1"/>
  <mergeCells count="1">
    <mergeCell ref="D34:D41"/>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P8"/>
  <sheetViews>
    <sheetView topLeftCell="K1" workbookViewId="0">
      <selection activeCell="AN2" sqref="AN2"/>
    </sheetView>
  </sheetViews>
  <sheetFormatPr defaultRowHeight="13.2" x14ac:dyDescent="0.25"/>
  <cols>
    <col min="1" max="1" width="10.33203125" bestFit="1" customWidth="1"/>
    <col min="2" max="2" width="10.33203125" customWidth="1"/>
    <col min="3" max="3" width="17" bestFit="1" customWidth="1"/>
    <col min="4" max="4" width="29.6640625" bestFit="1" customWidth="1"/>
    <col min="5" max="5" width="10.109375" bestFit="1" customWidth="1"/>
    <col min="6" max="6" width="8" bestFit="1" customWidth="1"/>
    <col min="7" max="7" width="10.33203125" bestFit="1" customWidth="1"/>
    <col min="8" max="8" width="20.109375" bestFit="1" customWidth="1"/>
    <col min="9" max="9" width="20.109375" customWidth="1"/>
    <col min="10" max="10" width="22.5546875" bestFit="1" customWidth="1"/>
    <col min="11" max="11" width="13.109375" bestFit="1" customWidth="1"/>
    <col min="12" max="12" width="16.44140625" bestFit="1" customWidth="1"/>
    <col min="13" max="13" width="24.109375" bestFit="1" customWidth="1"/>
    <col min="14" max="14" width="11.88671875" bestFit="1" customWidth="1"/>
    <col min="15" max="15" width="14.33203125" bestFit="1" customWidth="1"/>
    <col min="16" max="16" width="13.44140625" bestFit="1" customWidth="1"/>
    <col min="17" max="17" width="11.6640625" bestFit="1" customWidth="1"/>
    <col min="18" max="18" width="13.6640625" bestFit="1" customWidth="1"/>
    <col min="19" max="19" width="13.6640625" customWidth="1"/>
    <col min="20" max="20" width="8.88671875" bestFit="1" customWidth="1"/>
    <col min="21" max="21" width="8.88671875" customWidth="1"/>
    <col min="22" max="22" width="9.6640625" bestFit="1" customWidth="1"/>
    <col min="23" max="23" width="8.44140625" bestFit="1" customWidth="1"/>
    <col min="24" max="24" width="15.109375" bestFit="1" customWidth="1"/>
    <col min="25" max="25" width="15.109375" customWidth="1"/>
    <col min="26" max="26" width="13.6640625" bestFit="1" customWidth="1"/>
    <col min="27" max="27" width="19.33203125" bestFit="1" customWidth="1"/>
    <col min="28" max="28" width="19.33203125" customWidth="1"/>
    <col min="29" max="29" width="15" bestFit="1" customWidth="1"/>
    <col min="30" max="30" width="7.44140625" bestFit="1" customWidth="1"/>
    <col min="31" max="31" width="17.33203125" bestFit="1" customWidth="1"/>
    <col min="32" max="32" width="16.5546875" bestFit="1" customWidth="1"/>
    <col min="33" max="33" width="21.44140625" bestFit="1" customWidth="1"/>
    <col min="34" max="34" width="12" bestFit="1" customWidth="1"/>
    <col min="35" max="35" width="14.5546875" bestFit="1" customWidth="1"/>
    <col min="36" max="36" width="23.5546875" bestFit="1" customWidth="1"/>
    <col min="37" max="37" width="15.5546875" bestFit="1" customWidth="1"/>
    <col min="38" max="38" width="17.33203125" bestFit="1" customWidth="1"/>
    <col min="39" max="39" width="18.109375" bestFit="1" customWidth="1"/>
    <col min="40" max="40" width="14" customWidth="1"/>
    <col min="41" max="41" width="9.6640625" bestFit="1" customWidth="1"/>
    <col min="42" max="42" width="17.33203125" bestFit="1" customWidth="1"/>
    <col min="43" max="43" width="7.6640625" bestFit="1" customWidth="1"/>
    <col min="44" max="44" width="18.109375" bestFit="1" customWidth="1"/>
    <col min="45" max="45" width="14.33203125" bestFit="1" customWidth="1"/>
    <col min="46" max="47" width="14.33203125" customWidth="1"/>
    <col min="48" max="48" width="14.33203125" bestFit="1" customWidth="1"/>
    <col min="49" max="49" width="11.6640625" bestFit="1" customWidth="1"/>
    <col min="50" max="50" width="9.6640625" bestFit="1" customWidth="1"/>
    <col min="51" max="51" width="16.88671875" bestFit="1" customWidth="1"/>
    <col min="52" max="52" width="17.88671875" bestFit="1" customWidth="1"/>
    <col min="53" max="53" width="12.6640625" bestFit="1" customWidth="1"/>
    <col min="54" max="54" width="12.6640625" customWidth="1"/>
    <col min="55" max="58" width="17.88671875" customWidth="1"/>
    <col min="59" max="59" width="30.88671875" bestFit="1" customWidth="1"/>
    <col min="60" max="60" width="7" bestFit="1" customWidth="1"/>
    <col min="61" max="61" width="19.88671875" bestFit="1" customWidth="1"/>
    <col min="62" max="62" width="9.5546875" bestFit="1" customWidth="1"/>
    <col min="63" max="63" width="10.88671875" bestFit="1" customWidth="1"/>
    <col min="64" max="65" width="15.109375" bestFit="1" customWidth="1"/>
    <col min="66" max="66" width="17.44140625" bestFit="1" customWidth="1"/>
    <col min="67" max="67" width="24.5546875" bestFit="1" customWidth="1"/>
    <col min="68" max="68" width="39" bestFit="1" customWidth="1"/>
    <col min="69" max="69" width="17.44140625" customWidth="1"/>
    <col min="70" max="70" width="14.44140625" bestFit="1" customWidth="1"/>
    <col min="71" max="71" width="15" bestFit="1" customWidth="1"/>
    <col min="72" max="72" width="12.5546875" bestFit="1" customWidth="1"/>
    <col min="73" max="73" width="16.88671875" bestFit="1" customWidth="1"/>
    <col min="74" max="74" width="23.33203125" bestFit="1" customWidth="1"/>
    <col min="75" max="75" width="39.5546875" bestFit="1" customWidth="1"/>
    <col min="76" max="76" width="12.109375" customWidth="1"/>
  </cols>
  <sheetData>
    <row r="1" spans="1:68" x14ac:dyDescent="0.25">
      <c r="A1" s="77" t="s">
        <v>524</v>
      </c>
      <c r="B1" s="77" t="s">
        <v>557</v>
      </c>
      <c r="C1" s="77" t="s">
        <v>25</v>
      </c>
      <c r="D1" s="77" t="s">
        <v>485</v>
      </c>
      <c r="E1" s="77" t="s">
        <v>525</v>
      </c>
      <c r="F1" s="77" t="s">
        <v>526</v>
      </c>
      <c r="G1" s="77" t="s">
        <v>558</v>
      </c>
      <c r="H1" s="77" t="s">
        <v>559</v>
      </c>
      <c r="I1" s="278" t="s">
        <v>695</v>
      </c>
      <c r="J1" s="77" t="s">
        <v>562</v>
      </c>
      <c r="K1" s="77" t="s">
        <v>527</v>
      </c>
      <c r="L1" s="77" t="s">
        <v>528</v>
      </c>
      <c r="M1" s="77" t="s">
        <v>537</v>
      </c>
      <c r="N1" s="77" t="s">
        <v>538</v>
      </c>
      <c r="O1" s="77" t="s">
        <v>539</v>
      </c>
      <c r="P1" s="77" t="s">
        <v>540</v>
      </c>
      <c r="Q1" s="77" t="s">
        <v>541</v>
      </c>
      <c r="R1" s="77" t="s">
        <v>529</v>
      </c>
      <c r="S1" s="77" t="s">
        <v>651</v>
      </c>
      <c r="T1" s="77" t="s">
        <v>605</v>
      </c>
      <c r="U1" s="183" t="s">
        <v>626</v>
      </c>
      <c r="V1" s="77" t="s">
        <v>13</v>
      </c>
      <c r="W1" s="77" t="s">
        <v>14</v>
      </c>
      <c r="X1" s="77" t="s">
        <v>554</v>
      </c>
      <c r="Y1" s="77" t="s">
        <v>694</v>
      </c>
      <c r="Z1" s="183" t="s">
        <v>627</v>
      </c>
      <c r="AA1" s="77" t="s">
        <v>606</v>
      </c>
      <c r="AB1" s="278" t="s">
        <v>696</v>
      </c>
      <c r="AC1" s="77" t="s">
        <v>530</v>
      </c>
      <c r="AD1" s="77" t="s">
        <v>607</v>
      </c>
      <c r="AE1" s="77" t="s">
        <v>608</v>
      </c>
      <c r="AF1" s="77" t="s">
        <v>531</v>
      </c>
      <c r="AG1" s="77" t="s">
        <v>532</v>
      </c>
      <c r="AH1" s="77" t="s">
        <v>560</v>
      </c>
      <c r="AI1" s="77" t="s">
        <v>6</v>
      </c>
      <c r="AJ1" s="77" t="s">
        <v>533</v>
      </c>
      <c r="AK1" s="77" t="s">
        <v>534</v>
      </c>
      <c r="AL1" s="77" t="s">
        <v>535</v>
      </c>
      <c r="AM1" s="77" t="s">
        <v>536</v>
      </c>
      <c r="AN1" s="219" t="s">
        <v>652</v>
      </c>
      <c r="AO1" s="170" t="s">
        <v>542</v>
      </c>
      <c r="AP1" s="170" t="s">
        <v>543</v>
      </c>
      <c r="AQ1" s="170" t="s">
        <v>544</v>
      </c>
      <c r="AR1" s="170" t="s">
        <v>545</v>
      </c>
      <c r="AS1" s="170" t="s">
        <v>546</v>
      </c>
      <c r="AT1" s="219" t="s">
        <v>653</v>
      </c>
      <c r="AU1" s="168" t="s">
        <v>654</v>
      </c>
      <c r="AV1" s="168" t="s">
        <v>547</v>
      </c>
      <c r="AW1" s="220" t="s">
        <v>655</v>
      </c>
      <c r="AX1" s="220" t="s">
        <v>656</v>
      </c>
      <c r="AY1" s="173" t="s">
        <v>609</v>
      </c>
      <c r="AZ1" s="174" t="s">
        <v>610</v>
      </c>
      <c r="BA1" s="222" t="s">
        <v>657</v>
      </c>
      <c r="BB1" s="222" t="s">
        <v>658</v>
      </c>
      <c r="BC1" s="177" t="s">
        <v>555</v>
      </c>
      <c r="BD1" s="177" t="s">
        <v>556</v>
      </c>
      <c r="BE1" s="177" t="s">
        <v>561</v>
      </c>
      <c r="BF1" s="177" t="s">
        <v>578</v>
      </c>
      <c r="BG1" s="225" t="s">
        <v>659</v>
      </c>
      <c r="BH1" s="166" t="s">
        <v>548</v>
      </c>
      <c r="BI1" s="166" t="s">
        <v>549</v>
      </c>
      <c r="BJ1" s="166" t="s">
        <v>550</v>
      </c>
      <c r="BK1" s="166" t="s">
        <v>551</v>
      </c>
      <c r="BL1" s="166" t="s">
        <v>552</v>
      </c>
      <c r="BM1" s="225" t="s">
        <v>660</v>
      </c>
      <c r="BN1" s="224" t="s">
        <v>661</v>
      </c>
      <c r="BO1" s="224" t="s">
        <v>553</v>
      </c>
      <c r="BP1" s="168" t="str">
        <f>'Stage 1 | Contract Let Costs'!A70</f>
        <v>Abnormals (included above where applicable)</v>
      </c>
    </row>
    <row r="2" spans="1:68" s="103" customFormat="1" x14ac:dyDescent="0.25">
      <c r="A2" s="106">
        <f>+'Stage 1 | Contract Let Costs'!B10</f>
        <v>0</v>
      </c>
      <c r="B2" s="106">
        <f>+'Stage 1 | Contract Let Costs'!B11</f>
        <v>0</v>
      </c>
      <c r="C2" s="106">
        <f>+'Stage 1 | Contract Let Costs'!B12</f>
        <v>0</v>
      </c>
      <c r="D2" s="106">
        <f>+'Stage 1 | Contract Let Costs'!B13</f>
        <v>0</v>
      </c>
      <c r="E2" s="106">
        <f>+'Stage 1 | Contract Let Costs'!B14</f>
        <v>0</v>
      </c>
      <c r="F2" s="106">
        <f>+'Stage 1 | Contract Let Costs'!B15</f>
        <v>1</v>
      </c>
      <c r="G2" s="106">
        <f>+'Stage 1 | Contract Let Costs'!C14</f>
        <v>0</v>
      </c>
      <c r="H2" s="106">
        <f>+'Stage 1 | Contract Let Costs'!C15</f>
        <v>0</v>
      </c>
      <c r="I2" s="106">
        <f>+'Stage 1 | Contract Let Costs'!B16</f>
        <v>0</v>
      </c>
      <c r="J2" s="106">
        <f>+'Stage 1 | Contract Let Costs'!B17</f>
        <v>0</v>
      </c>
      <c r="K2" s="106">
        <f>+'Stage 1 | Contract Let Costs'!B18</f>
        <v>0</v>
      </c>
      <c r="L2" s="106">
        <f>+'Stage 1 | Contract Let Costs'!B19</f>
        <v>0</v>
      </c>
      <c r="M2" s="106">
        <f>+'Stage 1 | Contract Let Costs'!B20</f>
        <v>0</v>
      </c>
      <c r="N2" s="106">
        <f>+'Stage 1 | Contract Let Costs'!B21</f>
        <v>0</v>
      </c>
      <c r="O2" s="106">
        <f>+'Stage 1 | Contract Let Costs'!B22</f>
        <v>0</v>
      </c>
      <c r="P2" s="106">
        <f>+'Stage 1 | Contract Let Costs'!B23</f>
        <v>0</v>
      </c>
      <c r="Q2" s="106">
        <f>+'Stage 1 | Contract Let Costs'!B24</f>
        <v>0</v>
      </c>
      <c r="R2" s="106">
        <f>+'Stage 1 | Contract Let Costs'!B25</f>
        <v>0</v>
      </c>
      <c r="S2" s="218">
        <f>+'Stage 1 | Contract Let Costs'!B26</f>
        <v>0</v>
      </c>
      <c r="T2" s="106">
        <f>+'Stage 1 | Contract Let Costs'!B27</f>
        <v>0</v>
      </c>
      <c r="U2" s="106">
        <f>+'Stage 1 | Contract Let Costs'!B28</f>
        <v>0</v>
      </c>
      <c r="V2" s="106">
        <f>+'Stage 1 | Contract Let Costs'!B29</f>
        <v>0</v>
      </c>
      <c r="W2" s="106">
        <f>+'Stage 1 | Contract Let Costs'!B30</f>
        <v>0</v>
      </c>
      <c r="X2" s="106">
        <f>+'Stage 1 | Contract Let Costs'!B31</f>
        <v>0</v>
      </c>
      <c r="Y2" s="106">
        <f>+'Stage 1 | Contract Let Costs'!B32</f>
        <v>0</v>
      </c>
      <c r="Z2" s="106">
        <f>+'Stage 1 | Contract Let Costs'!B33</f>
        <v>0</v>
      </c>
      <c r="AA2" s="106">
        <f>+'Stage 1 | Contract Let Costs'!B34</f>
        <v>0</v>
      </c>
      <c r="AB2" s="106">
        <f>+'Stage 1 | Contract Let Costs'!B35</f>
        <v>0</v>
      </c>
      <c r="AC2" s="106">
        <f>+'Stage 1 | Contract Let Costs'!B36</f>
        <v>0</v>
      </c>
      <c r="AD2" s="106">
        <f>+'Stage 1 | Contract Let Costs'!B37</f>
        <v>0</v>
      </c>
      <c r="AE2" s="164">
        <f>+'Stage 1 | Contract Let Costs'!B38</f>
        <v>0</v>
      </c>
      <c r="AF2" s="106">
        <f>+'Stage 1 | Contract Let Costs'!B39</f>
        <v>0</v>
      </c>
      <c r="AG2" s="106" t="e">
        <f>+'Stage 1 | Contract Let Costs'!B40</f>
        <v>#N/A</v>
      </c>
      <c r="AH2" s="165">
        <f>+'Stage 1 | Contract Let Costs'!B41</f>
        <v>0</v>
      </c>
      <c r="AI2" s="106">
        <f>+'Stage 1 | Contract Let Costs'!B42</f>
        <v>0</v>
      </c>
      <c r="AJ2" s="106">
        <f>+'Stage 1 | Contract Let Costs'!B43</f>
        <v>0</v>
      </c>
      <c r="AK2" s="106">
        <f>+'Stage 1 | Contract Let Costs'!B44</f>
        <v>0</v>
      </c>
      <c r="AL2" s="106">
        <f>+'Stage 1 | Contract Let Costs'!B45</f>
        <v>0</v>
      </c>
      <c r="AM2" s="106">
        <f>+'Stage 1 | Contract Let Costs'!B16</f>
        <v>0</v>
      </c>
      <c r="AN2" s="171">
        <f>+'Stage 1 | Contract Let Costs'!B48</f>
        <v>0</v>
      </c>
      <c r="AO2" s="171">
        <f>+'Stage 1 | Contract Let Costs'!B49</f>
        <v>0</v>
      </c>
      <c r="AP2" s="171">
        <f>+'Stage 1 | Contract Let Costs'!B50</f>
        <v>0</v>
      </c>
      <c r="AQ2" s="171">
        <f>+'Stage 1 | Contract Let Costs'!B51</f>
        <v>0</v>
      </c>
      <c r="AR2" s="171">
        <f>+'Stage 1 | Contract Let Costs'!B52</f>
        <v>0</v>
      </c>
      <c r="AS2" s="171">
        <f>+'Stage 1 | Contract Let Costs'!B53</f>
        <v>0</v>
      </c>
      <c r="AT2" s="171">
        <f>+'Stage 1 | Contract Let Costs'!B54</f>
        <v>0</v>
      </c>
      <c r="AU2" s="169">
        <f>+'Stage 1 | Contract Let Costs'!B56</f>
        <v>0</v>
      </c>
      <c r="AV2" s="169">
        <f>+'Stage 1 | Contract Let Costs'!B57</f>
        <v>0</v>
      </c>
      <c r="AW2" s="172">
        <f>+'Stage 1 | Contract Let Costs'!B59</f>
        <v>0</v>
      </c>
      <c r="AX2" s="172">
        <f>+'Stage 1 | Contract Let Costs'!B60</f>
        <v>0</v>
      </c>
      <c r="AY2" s="175">
        <f>+'Stage 1 | Contract Let Costs'!B62</f>
        <v>0</v>
      </c>
      <c r="AZ2" s="175">
        <f>+'Stage 1 | Contract Let Costs'!B63</f>
        <v>0</v>
      </c>
      <c r="BA2" s="223">
        <f>+'Stage 1 | Contract Let Costs'!B65</f>
        <v>0</v>
      </c>
      <c r="BB2" s="223">
        <f>+'Stage 1 | Contract Let Costs'!B66</f>
        <v>0</v>
      </c>
      <c r="BC2" s="178">
        <f>+'Stage 1 | Contract Let Costs'!B77</f>
        <v>0</v>
      </c>
      <c r="BD2" s="178">
        <f>+'Stage 1 | Contract Let Costs'!B78</f>
        <v>0</v>
      </c>
      <c r="BE2" s="178">
        <f>+'Stage 1 | Contract Let Costs'!B79</f>
        <v>0</v>
      </c>
      <c r="BF2" s="178">
        <f>+'Stage 1 | Contract Let Costs'!A82</f>
        <v>0</v>
      </c>
      <c r="BG2" s="167">
        <f>+'Stage 1 | Contract Let Costs'!D48</f>
        <v>0</v>
      </c>
      <c r="BH2" s="167">
        <f>+'Stage 1 | Contract Let Costs'!D49</f>
        <v>0</v>
      </c>
      <c r="BI2" s="167">
        <f>+'Stage 1 | Contract Let Costs'!D50</f>
        <v>0</v>
      </c>
      <c r="BJ2" s="167">
        <f>+'Stage 1 | Contract Let Costs'!D51</f>
        <v>0</v>
      </c>
      <c r="BK2" s="167">
        <f>+'Stage 1 | Contract Let Costs'!D52</f>
        <v>0</v>
      </c>
      <c r="BL2" s="167">
        <f>+'Stage 1 | Contract Let Costs'!D53</f>
        <v>0</v>
      </c>
      <c r="BM2" s="167">
        <f>+'Stage 1 | Contract Let Costs'!D54</f>
        <v>0</v>
      </c>
      <c r="BN2" s="179">
        <f>+'Stage 1 | Contract Let Costs'!D56</f>
        <v>0</v>
      </c>
      <c r="BO2" s="179">
        <f>+'Stage 1 | Contract Let Costs'!D57</f>
        <v>0</v>
      </c>
      <c r="BP2" s="169" t="e">
        <f>'Stage 1 | Contract Let Costs'!B70</f>
        <v>#DIV/0!</v>
      </c>
    </row>
    <row r="7" spans="1:68" x14ac:dyDescent="0.25">
      <c r="H7" s="22"/>
      <c r="I7" s="22"/>
    </row>
    <row r="8" spans="1:68" x14ac:dyDescent="0.25">
      <c r="H8" s="176"/>
      <c r="I8" s="17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
  <sheetViews>
    <sheetView workbookViewId="0">
      <selection activeCell="D2" sqref="D2"/>
    </sheetView>
  </sheetViews>
  <sheetFormatPr defaultRowHeight="13.2" x14ac:dyDescent="0.25"/>
  <cols>
    <col min="1" max="1" width="21.109375" customWidth="1"/>
    <col min="2" max="2" width="21.88671875" bestFit="1" customWidth="1"/>
    <col min="3" max="3" width="13.5546875" bestFit="1" customWidth="1"/>
    <col min="4" max="4" width="24.88671875" bestFit="1" customWidth="1"/>
    <col min="5" max="5" width="10.33203125" bestFit="1" customWidth="1"/>
    <col min="6" max="6" width="15.5546875" bestFit="1" customWidth="1"/>
    <col min="7" max="7" width="20.44140625" bestFit="1" customWidth="1"/>
    <col min="8" max="8" width="15.109375" bestFit="1" customWidth="1"/>
    <col min="9" max="9" width="19" customWidth="1"/>
    <col min="10" max="10" width="31.6640625" bestFit="1" customWidth="1"/>
  </cols>
  <sheetData>
    <row r="1" spans="1:10" x14ac:dyDescent="0.25">
      <c r="A1" s="77" t="s">
        <v>524</v>
      </c>
      <c r="B1" s="77" t="s">
        <v>25</v>
      </c>
      <c r="C1" s="77" t="s">
        <v>485</v>
      </c>
      <c r="D1" s="183" t="s">
        <v>615</v>
      </c>
      <c r="E1" s="183" t="s">
        <v>616</v>
      </c>
      <c r="F1" s="183" t="s">
        <v>617</v>
      </c>
      <c r="G1" s="183" t="s">
        <v>618</v>
      </c>
      <c r="H1" s="77" t="s">
        <v>611</v>
      </c>
      <c r="I1" s="77" t="s">
        <v>612</v>
      </c>
      <c r="J1" s="77" t="s">
        <v>613</v>
      </c>
    </row>
    <row r="2" spans="1:10" x14ac:dyDescent="0.25">
      <c r="A2" s="77">
        <f>+'Stage 2 | Outturn Costs'!B14</f>
        <v>0</v>
      </c>
      <c r="B2" s="77">
        <f>+'Stage 2 | Outturn Costs'!B20</f>
        <v>0</v>
      </c>
      <c r="C2" s="77">
        <f>+'Stage 2 | Outturn Costs'!B21</f>
        <v>0</v>
      </c>
      <c r="D2" s="180">
        <f>+'Stage 2 | Outturn Costs'!B32</f>
        <v>0</v>
      </c>
      <c r="E2" s="180">
        <f>+'Stage 2 | Outturn Costs'!B33</f>
        <v>0</v>
      </c>
      <c r="F2" s="180">
        <f>+'Stage 2 | Outturn Costs'!B35</f>
        <v>0</v>
      </c>
      <c r="G2" s="180">
        <f>+'Stage 2 | Outturn Costs'!B36</f>
        <v>0</v>
      </c>
      <c r="H2" s="106">
        <f>+'Stage 2 | Outturn Costs'!B37</f>
        <v>0</v>
      </c>
      <c r="I2" s="181" t="e">
        <f>+'Stage 2 | Outturn Costs'!D32</f>
        <v>#DIV/0!</v>
      </c>
      <c r="J2" s="181" t="e">
        <f>+'Stage 2 | Outturn Costs'!D33</f>
        <v>#DIV/0!</v>
      </c>
    </row>
  </sheetData>
  <sheetProtection password="D8C7"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9B563E97037B46900C2DC3DD2447D0" ma:contentTypeVersion="" ma:contentTypeDescription="Create a new document." ma:contentTypeScope="" ma:versionID="49dda497ab1aac3263197e5ae51e14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4CD8E-F6FB-4851-90F8-E13E70F37E1D}">
  <ds:schemaRefs>
    <ds:schemaRef ds:uri="http://schemas.microsoft.com/sharepoint/v3/contenttype/forms"/>
  </ds:schemaRefs>
</ds:datastoreItem>
</file>

<file path=customXml/itemProps2.xml><?xml version="1.0" encoding="utf-8"?>
<ds:datastoreItem xmlns:ds="http://schemas.openxmlformats.org/officeDocument/2006/customXml" ds:itemID="{1DF9DFF4-5A82-49E0-927F-3CAC3CC6FF6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1C07278-9492-4F21-9E0D-1B51859072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How to Complete</vt:lpstr>
      <vt:lpstr>Stage 1 | Contract Let Costs</vt:lpstr>
      <vt:lpstr>Stage 2 | Outturn Costs</vt:lpstr>
      <vt:lpstr>Images</vt:lpstr>
      <vt:lpstr>For Info - Elements of Work</vt:lpstr>
      <vt:lpstr>Calcs and Indices</vt:lpstr>
      <vt:lpstr>ConstructionCostUpload</vt:lpstr>
      <vt:lpstr>OutturnCostsUpload</vt:lpstr>
      <vt:lpstr>Authority</vt:lpstr>
      <vt:lpstr>Region</vt:lpstr>
    </vt:vector>
  </TitlesOfParts>
  <Company>Hampshire County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arcsps</dc:creator>
  <cp:lastModifiedBy>Billie Jeyes</cp:lastModifiedBy>
  <cp:lastPrinted>2016-09-02T09:38:51Z</cp:lastPrinted>
  <dcterms:created xsi:type="dcterms:W3CDTF">2011-11-01T16:52:30Z</dcterms:created>
  <dcterms:modified xsi:type="dcterms:W3CDTF">2018-09-20T15:07:06Z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0x010100AB9B563E97037B46900C2DC3DD2447D0</vt:lpwstr>
  </property>
</Properties>
</file>